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2825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Položky!$A$1:$G$122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A117" i="3"/>
  <c r="G117" i="3"/>
  <c r="BB117" i="3" s="1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G97" i="3"/>
  <c r="BB97" i="3" s="1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BA122" i="3" s="1"/>
  <c r="E9" i="2" s="1"/>
  <c r="G77" i="3"/>
  <c r="BB77" i="3" s="1"/>
  <c r="B9" i="2"/>
  <c r="A9" i="2"/>
  <c r="BE122" i="3"/>
  <c r="I9" i="2" s="1"/>
  <c r="C122" i="3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BA75" i="3" s="1"/>
  <c r="E8" i="2" s="1"/>
  <c r="G31" i="3"/>
  <c r="B8" i="2"/>
  <c r="A8" i="2"/>
  <c r="BE75" i="3"/>
  <c r="I8" i="2" s="1"/>
  <c r="C75" i="3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B9" i="3" s="1"/>
  <c r="BE8" i="3"/>
  <c r="BD8" i="3"/>
  <c r="BC8" i="3"/>
  <c r="BA8" i="3"/>
  <c r="G8" i="3"/>
  <c r="B7" i="2"/>
  <c r="A7" i="2"/>
  <c r="C2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E29" i="3" l="1"/>
  <c r="I7" i="2" s="1"/>
  <c r="I10" i="2" s="1"/>
  <c r="C21" i="1" s="1"/>
  <c r="BA29" i="3"/>
  <c r="E7" i="2" s="1"/>
  <c r="E10" i="2" s="1"/>
  <c r="C15" i="1" s="1"/>
  <c r="BC122" i="3"/>
  <c r="G9" i="2" s="1"/>
  <c r="BC75" i="3"/>
  <c r="G8" i="2" s="1"/>
  <c r="G122" i="3"/>
  <c r="BC29" i="3"/>
  <c r="G7" i="2" s="1"/>
  <c r="G10" i="2" s="1"/>
  <c r="C18" i="1" s="1"/>
  <c r="BD122" i="3"/>
  <c r="H9" i="2" s="1"/>
  <c r="BB122" i="3"/>
  <c r="F9" i="2" s="1"/>
  <c r="BD29" i="3"/>
  <c r="H7" i="2" s="1"/>
  <c r="BD75" i="3"/>
  <c r="H8" i="2" s="1"/>
  <c r="G29" i="3"/>
  <c r="G75" i="3"/>
  <c r="BB8" i="3"/>
  <c r="BB29" i="3" s="1"/>
  <c r="F7" i="2" s="1"/>
  <c r="BB31" i="3"/>
  <c r="BB75" i="3" s="1"/>
  <c r="F8" i="2" s="1"/>
  <c r="H10" i="2" l="1"/>
  <c r="C17" i="1" s="1"/>
  <c r="F10" i="2"/>
  <c r="C16" i="1" l="1"/>
  <c r="C19" i="1" s="1"/>
  <c r="C22" i="1" s="1"/>
  <c r="G22" i="2"/>
  <c r="I22" i="2" s="1"/>
  <c r="G20" i="2"/>
  <c r="I20" i="2" s="1"/>
  <c r="G20" i="1" s="1"/>
  <c r="G18" i="2"/>
  <c r="I18" i="2" s="1"/>
  <c r="G18" i="1" s="1"/>
  <c r="G16" i="2"/>
  <c r="I16" i="2" s="1"/>
  <c r="G16" i="1" s="1"/>
  <c r="G21" i="2"/>
  <c r="I21" i="2" s="1"/>
  <c r="G21" i="1" s="1"/>
  <c r="G19" i="2"/>
  <c r="I19" i="2" s="1"/>
  <c r="G19" i="1" s="1"/>
  <c r="G17" i="2"/>
  <c r="I17" i="2" s="1"/>
  <c r="G17" i="1" s="1"/>
  <c r="G15" i="2"/>
  <c r="I15" i="2" s="1"/>
  <c r="H23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<sst xmlns="http://schemas.openxmlformats.org/spreadsheetml/2006/main" count="451" uniqueCount="320">
  <si>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</si>
  <si>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</si>
  <si>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</si>
  <si>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</si>
  <si>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</si>
  <si>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</si>
  <si>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</si>
  <si>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</si>
  <si>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</si>
  <si>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</si>
  <si>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</si>
  <si>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</si>
  <si>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</si>
  <si>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</si>
  <si>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</si>
  <si>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</si>
  <si>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</si>
  <si>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</si>
  <si>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</si>
  <si>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</si>
  <si>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</si>
  <si>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</si>
  <si>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</si>
  <si>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</si>
  <si>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</si>
  <si>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</si>
  <si>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</si>
  <si>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</si>
  <si>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</si>
  <si>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</si>
  <si>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</si>
  <si>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</si>
  <si>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</si>
  <si>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</si>
  <si>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</si>
  <si>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</si>
  <si>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</si>
  <si>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</si>
  <si>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</si>
  <si>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</si>
  <si>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</si>
  <si>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</si>
  <si>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</si>
  <si>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</si>
  <si>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</si>
  <si>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</si>
  <si>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</si>
  <si>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</si>
  <si>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</si>
  <si>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</si>
  <si>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</si>
  <si>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</si>
  <si>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</si>
  <si>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</si>
  <si>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</si>
  <si>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</si>
  <si>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</si>
  <si>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</si>
  <si>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</si>
  <si>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</si>
  <si>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</si>
  <si>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</si>
  <si>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</si>
  <si>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</si>
  <si>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</si>
  <si>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</si>
  <si>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</si>
  <si>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</si>
  <si>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</si>
  <si>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</si>
  <si>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</si>
  <si>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</si>
  <si>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</si>
  <si>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</si>
  <si>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</si>
  <si>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</si>
  <si>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</si>
  <si>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17015</t>
  </si>
  <si>
    <t>Hostim DS, st. opravy objektu</t>
  </si>
  <si>
    <t>Nabídka</t>
  </si>
  <si>
    <t>ZT - slepý rozpočetI</t>
  </si>
  <si>
    <t>721</t>
  </si>
  <si>
    <t>Vnitřní kanalizace</t>
  </si>
  <si>
    <t>721176224R00</t>
  </si>
  <si>
    <t xml:space="preserve">Potrubí KG svodné (ležaté) v zemi DN 150 x 4,0 mm </t>
  </si>
  <si>
    <t>m</t>
  </si>
  <si>
    <t>721176223R00</t>
  </si>
  <si>
    <t xml:space="preserve">Potrubí KG svodné (ležaté) v zemi DN 125 x 3,2 mm </t>
  </si>
  <si>
    <t>721176222R00</t>
  </si>
  <si>
    <t xml:space="preserve">Potrubí KG svodné (ležaté) v zemi DN 100 x 3,2 mm </t>
  </si>
  <si>
    <t>721176115R00</t>
  </si>
  <si>
    <t xml:space="preserve">Potrubí HT odpadní svislé DN 100 x 2,7 mm </t>
  </si>
  <si>
    <t>721176105R00</t>
  </si>
  <si>
    <t xml:space="preserve">Potrubí HT připojovací DN 100 x 2,7 mm </t>
  </si>
  <si>
    <t>721176104R00</t>
  </si>
  <si>
    <t xml:space="preserve">Potrubí HT připojovací DN 70 x 1,9 mm </t>
  </si>
  <si>
    <t>721176103R00</t>
  </si>
  <si>
    <t xml:space="preserve">Potrubí HT připojovací DN 50 x 1,8 mm </t>
  </si>
  <si>
    <t>721176102R00</t>
  </si>
  <si>
    <t xml:space="preserve">Potrubí HT připojovací DN 40 x 1,8 mm </t>
  </si>
  <si>
    <t>721194104R00</t>
  </si>
  <si>
    <t xml:space="preserve">Vyvedení odpadních výpustek D 40 x 1,8 </t>
  </si>
  <si>
    <t>kus</t>
  </si>
  <si>
    <t>721194105R00</t>
  </si>
  <si>
    <t xml:space="preserve">Vyvedení odpadních výpustek D 50 x 1,8 </t>
  </si>
  <si>
    <t>721194107R00</t>
  </si>
  <si>
    <t xml:space="preserve">Vyvedení odpadních výpustek D 75 x 1,9 </t>
  </si>
  <si>
    <t>721194109R00</t>
  </si>
  <si>
    <t xml:space="preserve">Vyvedení odpadních výpustek D 110 x 2,3 </t>
  </si>
  <si>
    <t>721273150R00</t>
  </si>
  <si>
    <t>725859102R00</t>
  </si>
  <si>
    <t xml:space="preserve">Montáž sifonů odpadních do DN 50 </t>
  </si>
  <si>
    <t xml:space="preserve">Montáž sprchových žlábků </t>
  </si>
  <si>
    <t>Konstrukce /objímky,..../</t>
  </si>
  <si>
    <t xml:space="preserve">Sekání, úklid,... </t>
  </si>
  <si>
    <t>hod</t>
  </si>
  <si>
    <t>721290112R00</t>
  </si>
  <si>
    <t xml:space="preserve">Zkouška těsnosti kanalizace vodou do DN 200 </t>
  </si>
  <si>
    <t>722</t>
  </si>
  <si>
    <t>Vnitřní vodovod</t>
  </si>
  <si>
    <t>722174001T00</t>
  </si>
  <si>
    <t>722174002T00</t>
  </si>
  <si>
    <t>722174003T00</t>
  </si>
  <si>
    <t>722174004T00</t>
  </si>
  <si>
    <t>722174005T00</t>
  </si>
  <si>
    <t>722174031T00</t>
  </si>
  <si>
    <t xml:space="preserve">Podpůrný žlab pozinkovaný DN 20 </t>
  </si>
  <si>
    <t>722174032T00</t>
  </si>
  <si>
    <t xml:space="preserve">Podpůrný žlab pozinkovaný DN 25 </t>
  </si>
  <si>
    <t>722174033T00</t>
  </si>
  <si>
    <t xml:space="preserve">Podpůrný žlab pozinkovaný DN 32 </t>
  </si>
  <si>
    <t>722174034T00</t>
  </si>
  <si>
    <t xml:space="preserve">Podpůrný žlab pozinkovaný DN 40 </t>
  </si>
  <si>
    <t>722174035T00</t>
  </si>
  <si>
    <t xml:space="preserve">Podpůrný žlab pozinkovaný DN 50 </t>
  </si>
  <si>
    <t>722174000T00</t>
  </si>
  <si>
    <t>722190403R00</t>
  </si>
  <si>
    <t xml:space="preserve">Vyvedení a upevnění výpustek DN 25 </t>
  </si>
  <si>
    <t>725810000T00</t>
  </si>
  <si>
    <t xml:space="preserve">Prodloužení K 263 1/2" x 15 </t>
  </si>
  <si>
    <t>713410006T00</t>
  </si>
  <si>
    <t xml:space="preserve">MTZ návlekových  izolací - pěnový polyetylen </t>
  </si>
  <si>
    <t>713410022T00</t>
  </si>
  <si>
    <t xml:space="preserve">Izolace potrubí návlekové tl. 9 DN 22 </t>
  </si>
  <si>
    <t>713410024T00</t>
  </si>
  <si>
    <t xml:space="preserve">Izolace potrubí návlekové tl. 9 DN 28 </t>
  </si>
  <si>
    <t>713410026T00</t>
  </si>
  <si>
    <t xml:space="preserve">Izolace potrubí návlekové tl. 9 DN 35 </t>
  </si>
  <si>
    <t>713410028T00</t>
  </si>
  <si>
    <t xml:space="preserve">Izolace potrubínávlekové tl. 9 DN 42 </t>
  </si>
  <si>
    <t>713410031T00</t>
  </si>
  <si>
    <t xml:space="preserve">Izolace potrubí návlekové tl. 9 DN 54 </t>
  </si>
  <si>
    <t>713410059T00</t>
  </si>
  <si>
    <t xml:space="preserve">Izolace potrubí návlekové tl. 20 DN 22 </t>
  </si>
  <si>
    <t>713410060T00</t>
  </si>
  <si>
    <t xml:space="preserve">Izolace potrubí návlekové tl. 20 DN 28 </t>
  </si>
  <si>
    <t>713410061T00</t>
  </si>
  <si>
    <t xml:space="preserve">Izolace potrubí návlekové tl. 20 DN 35 </t>
  </si>
  <si>
    <t>722230003T00</t>
  </si>
  <si>
    <t xml:space="preserve">Ventil kulový 1" - voda </t>
  </si>
  <si>
    <t>722230004T00</t>
  </si>
  <si>
    <t xml:space="preserve">Ventil kulový 5/4" - voda </t>
  </si>
  <si>
    <t>722230005T00</t>
  </si>
  <si>
    <t xml:space="preserve">Ventil kulový 6/4" - voda </t>
  </si>
  <si>
    <t>722230006T00</t>
  </si>
  <si>
    <t xml:space="preserve">Ventil kulový 2" - voda </t>
  </si>
  <si>
    <t>722239103R00</t>
  </si>
  <si>
    <t xml:space="preserve">Montáž vodovodních armatur 2závity, G 1 </t>
  </si>
  <si>
    <t>722239104R00</t>
  </si>
  <si>
    <t xml:space="preserve">Montáž vodovodních armatur 2závity, G 5/4 </t>
  </si>
  <si>
    <t>722239105R00</t>
  </si>
  <si>
    <t xml:space="preserve">Montáž vodovodních armatur 2závity, G 6/4 </t>
  </si>
  <si>
    <t>722239106R00</t>
  </si>
  <si>
    <t xml:space="preserve">Montáž vodovodních armatur 2závity, G 2 </t>
  </si>
  <si>
    <t>722220021T00</t>
  </si>
  <si>
    <t xml:space="preserve">Kohout kulový vypouštěcí 1/2" </t>
  </si>
  <si>
    <t>722229101R00</t>
  </si>
  <si>
    <t xml:space="preserve">Montáž vodovodních armatur,1závit, G 1/2 </t>
  </si>
  <si>
    <t>722262213U00</t>
  </si>
  <si>
    <t>Vodoměr 30°C závit G 1 VM 7-10V vč.šroubení</t>
  </si>
  <si>
    <t>722269113R00</t>
  </si>
  <si>
    <t xml:space="preserve">Montáž vodoměru závitového. G1" </t>
  </si>
  <si>
    <t>732421151U00</t>
  </si>
  <si>
    <t xml:space="preserve">Čerpadlo cirkulační 3/4" vč.spinacích hodin </t>
  </si>
  <si>
    <t>soubor</t>
  </si>
  <si>
    <t>732429111R00</t>
  </si>
  <si>
    <t xml:space="preserve">Montáž čerpadel cirkulačních, DN 25 </t>
  </si>
  <si>
    <t>722250011T00</t>
  </si>
  <si>
    <t>Skříň hydrantová s výzbrojí  D25/30 na zazdění</t>
  </si>
  <si>
    <t>722259201R00</t>
  </si>
  <si>
    <t xml:space="preserve">Montáž hydrantového systému D25 </t>
  </si>
  <si>
    <t>722250001T00</t>
  </si>
  <si>
    <t xml:space="preserve">Revize požárního vodovodu </t>
  </si>
  <si>
    <t>Konstrukce podpůrné /konzole,objímky...../</t>
  </si>
  <si>
    <t xml:space="preserve">Lešení v = 3 - 5 m </t>
  </si>
  <si>
    <t>dny</t>
  </si>
  <si>
    <t xml:space="preserve">Sekání, úklid....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</si>
  <si>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</si>
  <si>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</si>
  <si>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</si>
  <si>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</si>
  <si>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725</t>
  </si>
  <si>
    <t>Zařizovací předměty</t>
  </si>
  <si>
    <t>725110101T00</t>
  </si>
  <si>
    <t>725118000T00</t>
  </si>
  <si>
    <t>725119305R00</t>
  </si>
  <si>
    <t xml:space="preserve">Montáž klozetových mís kombinovaných </t>
  </si>
  <si>
    <t>725110100T00</t>
  </si>
  <si>
    <t>725110099T00</t>
  </si>
  <si>
    <t>725119401R00</t>
  </si>
  <si>
    <t xml:space="preserve">Montáž předstěnových systémů pro zazdění </t>
  </si>
  <si>
    <t>725110101T01</t>
  </si>
  <si>
    <t>725118008T00</t>
  </si>
  <si>
    <t>725119306R00</t>
  </si>
  <si>
    <t xml:space="preserve">Montáž klozetu závěsného </t>
  </si>
  <si>
    <t>725819402R00</t>
  </si>
  <si>
    <t xml:space="preserve">Montáž oddáleného čidla </t>
  </si>
  <si>
    <t>725210003T00</t>
  </si>
  <si>
    <t>725212370R00</t>
  </si>
  <si>
    <t>725219401R00</t>
  </si>
  <si>
    <t xml:space="preserve">Montáž umyvadel na šrouby do zdiva </t>
  </si>
  <si>
    <t>725860107R00</t>
  </si>
  <si>
    <t>725212403T00</t>
  </si>
  <si>
    <t>725869203R00</t>
  </si>
  <si>
    <t xml:space="preserve">Montáž uzávěrek zápachových </t>
  </si>
  <si>
    <t>725331110T00</t>
  </si>
  <si>
    <t>725331927T00</t>
  </si>
  <si>
    <t xml:space="preserve">Montáž výl. diturv. </t>
  </si>
  <si>
    <t>725111104T00</t>
  </si>
  <si>
    <t>725111110T00</t>
  </si>
  <si>
    <t>725119105R00</t>
  </si>
  <si>
    <t xml:space="preserve">Montáž splachovacích nádrží vysokopoložených </t>
  </si>
  <si>
    <t>725244115U00</t>
  </si>
  <si>
    <t>725249106R00</t>
  </si>
  <si>
    <t xml:space="preserve">Montáž sprchových zástěn </t>
  </si>
  <si>
    <t xml:space="preserve">Dopojení a montáž sprch. lehátka </t>
  </si>
  <si>
    <t xml:space="preserve">Dopojení a montáž ošetřovatelské vany </t>
  </si>
  <si>
    <t>725820011T00</t>
  </si>
  <si>
    <t>725829201R00</t>
  </si>
  <si>
    <t xml:space="preserve">Montáž baterie umyv.a dřezové nástěnné chromové </t>
  </si>
  <si>
    <t>725820312T00</t>
  </si>
  <si>
    <t>725820310T00</t>
  </si>
  <si>
    <t>725829301R00</t>
  </si>
  <si>
    <t xml:space="preserve">Montáž baterie umyv.a dřezové stojánkové </t>
  </si>
  <si>
    <t>725840211T00</t>
  </si>
  <si>
    <t>725849200R00</t>
  </si>
  <si>
    <t xml:space="preserve">Montáž baterií sprchových, nastavitelná výška </t>
  </si>
  <si>
    <t>725810402R00</t>
  </si>
  <si>
    <t>725819201R00</t>
  </si>
  <si>
    <t xml:space="preserve">Montáž ventilu nástěnného  G 1/2 </t>
  </si>
  <si>
    <t xml:space="preserve">Montáž koupelnových doplňků - madel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</si>
  <si>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</si>
  <si>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</si>
  <si>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</si>
  <si>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</si>
  <si>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</si>
  <si>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</si>
  <si>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</si>
  <si>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</si>
  <si>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721273201T01</t>
  </si>
  <si>
    <t>721273202T02</t>
  </si>
  <si>
    <t>721732203T03</t>
  </si>
  <si>
    <t>721732204T04</t>
  </si>
  <si>
    <t>721732205T05</t>
  </si>
  <si>
    <t>721732206T06</t>
  </si>
  <si>
    <t>722300002T02</t>
  </si>
  <si>
    <t>722300003T03</t>
  </si>
  <si>
    <t>722300004T04</t>
  </si>
  <si>
    <t>725500001T01</t>
  </si>
  <si>
    <t>725500002T02</t>
  </si>
  <si>
    <t>725500003T03</t>
  </si>
  <si>
    <t>725500004T04</t>
  </si>
  <si>
    <t>725-50010</t>
  </si>
  <si>
    <t>725-50011</t>
  </si>
  <si>
    <t>725-50012</t>
  </si>
  <si>
    <t>725-50013</t>
  </si>
  <si>
    <t>725-50014</t>
  </si>
  <si>
    <t>725-50015</t>
  </si>
  <si>
    <t>725-50016</t>
  </si>
  <si>
    <t>Hlavice ventilační přivětrávací DN 100</t>
  </si>
  <si>
    <t>Podlahová vpusť DN 75</t>
  </si>
  <si>
    <t>Pračkový sifon podom. DN 40</t>
  </si>
  <si>
    <t>Sprchový žlab dl.100, + rošt nerez</t>
  </si>
  <si>
    <t xml:space="preserve">Potrubí z PPr PN 16 - DN 20 </t>
  </si>
  <si>
    <t xml:space="preserve">Potrubí z PPr PN 16 - DN 25 </t>
  </si>
  <si>
    <t xml:space="preserve">Potrubí z PPr PN 16 - DN 32 </t>
  </si>
  <si>
    <t xml:space="preserve">Potrubí z PPr PN 16 - DN 40 </t>
  </si>
  <si>
    <t xml:space="preserve">Potrubí z PPr PN 16 - DN 50 </t>
  </si>
  <si>
    <t xml:space="preserve">Vyvedení výpustek - 1/2" </t>
  </si>
  <si>
    <t>WC Combi kermický bílý - zvýšené sezení</t>
  </si>
  <si>
    <t>WC sedátko plast - bílé</t>
  </si>
  <si>
    <t>Konstrukce pro WC závěsné na zazdění</t>
  </si>
  <si>
    <t>Souprava pro WC souprava pro tlumení hluku</t>
  </si>
  <si>
    <t>Ovládací tlačítko splachování</t>
  </si>
  <si>
    <t>WC závěsný invalidní</t>
  </si>
  <si>
    <t>WC sedátko invalidní</t>
  </si>
  <si>
    <t>Oddálené čidlo splachování - inv.</t>
  </si>
  <si>
    <t>Umyvadlo kerem. 60 cm s otvorem, na šrouby</t>
  </si>
  <si>
    <t>Umyvadlo pro invalidy</t>
  </si>
  <si>
    <t>Uzávěrka zápachová umyvadlová PVC D 40</t>
  </si>
  <si>
    <t>Zápachová uzávěra pro invalidní umyvadla</t>
  </si>
  <si>
    <t>Výlevka diturvitová  s plastovou mřížkou</t>
  </si>
  <si>
    <t>Splachovací nádrž PVC vysokopoložená</t>
  </si>
  <si>
    <t>Splachovací komplet k nádržkám vč.gumy</t>
  </si>
  <si>
    <t>Sprchová zástěna 1/1000, pearl</t>
  </si>
  <si>
    <t>Baterie nástěnná dřezová 1/2" x 150, chrom</t>
  </si>
  <si>
    <t>Baterie páková dřezová stojánková 1/2", chrom</t>
  </si>
  <si>
    <t>Baterie páková umyvadlová stojánková 1/2", chrom</t>
  </si>
  <si>
    <t>Baterie sprchová nástěnná 1/2" x 150, vč.setu</t>
  </si>
  <si>
    <t>Ventil rohový bez přípoj. trubičky G 1/2</t>
  </si>
  <si>
    <t>Madlo k WC míse - pevné, sklopné, nerez</t>
  </si>
  <si>
    <t>Madlo k inv. umyvadlu - pevné, nerez</t>
  </si>
  <si>
    <t>Madlo k umyvadlu 300 mm, nerez</t>
  </si>
  <si>
    <t>Madlo do sprchy L, nerez</t>
  </si>
  <si>
    <t>Madlo do sprch 600 mm</t>
  </si>
  <si>
    <t>Sedátko do sprchy, nerez</t>
  </si>
  <si>
    <t>725119000T01</t>
  </si>
  <si>
    <t>Sprchovací lehátko, vč. panelu pro imob. - specifikace viz. ZTI D.1.4.1.</t>
  </si>
  <si>
    <t>Ošetřovatelská vana pro imob. - specifikace viz. ZTI D.1.4.1.</t>
  </si>
  <si>
    <t>725110102T01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</si>
</sst>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29" sqref="C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4.0999999999999996</v>
      </c>
      <c r="D2" s="5" t="str">
        <f>Rekapitulace!G2</f>
        <v>ZT - slepý rozpočetI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75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194"/>
      <c r="D8" s="194"/>
      <c r="E8" s="195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194">
        <f>Projektant</f>
        <v>0</v>
      </c>
      <c r="D9" s="194"/>
      <c r="E9" s="195"/>
      <c r="F9" s="11"/>
      <c r="G9" s="33"/>
      <c r="H9" s="34"/>
    </row>
    <row r="10" spans="1:57" x14ac:dyDescent="0.2">
      <c r="A10" s="28" t="s">
        <v>15</v>
      </c>
      <c r="B10" s="11"/>
      <c r="C10" s="194"/>
      <c r="D10" s="194"/>
      <c r="E10" s="194"/>
      <c r="F10" s="35"/>
      <c r="G10" s="36"/>
      <c r="H10" s="37"/>
    </row>
    <row r="11" spans="1:57" ht="13.5" customHeight="1" x14ac:dyDescent="0.2">
      <c r="A11" s="28" t="s">
        <v>16</v>
      </c>
      <c r="B11" s="11"/>
      <c r="C11" s="194"/>
      <c r="D11" s="194"/>
      <c r="E11" s="194"/>
      <c r="F11" s="38" t="s">
        <v>17</v>
      </c>
      <c r="G11" s="39">
        <v>17015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196"/>
      <c r="D12" s="196"/>
      <c r="E12" s="196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Rekapitulace!A15</f>
        <v>Ztížené výrobní podmínky</v>
      </c>
      <c r="E15" s="57"/>
      <c r="F15" s="58"/>
      <c r="G15" s="55">
        <f>Rekapitulace!I15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59" t="str">
        <f>Rekapitulace!A16</f>
        <v>Oborová přirážka</v>
      </c>
      <c r="E16" s="60"/>
      <c r="F16" s="61"/>
      <c r="G16" s="55">
        <f>Rekapitulace!I16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59" t="str">
        <f>Rekapitulace!A17</f>
        <v>Přesun stavebních kapacit</v>
      </c>
      <c r="E17" s="60"/>
      <c r="F17" s="61"/>
      <c r="G17" s="55">
        <f>Rekapitulace!I17</f>
        <v>0</v>
      </c>
    </row>
    <row r="18" spans="1:7" ht="15.95" customHeight="1" x14ac:dyDescent="0.2">
      <c r="A18" s="62" t="s">
        <v>28</v>
      </c>
      <c r="B18" s="63" t="s">
        <v>29</v>
      </c>
      <c r="C18" s="55">
        <f>Dodavka</f>
        <v>0</v>
      </c>
      <c r="D18" s="59" t="str">
        <f>Rekapitulace!A18</f>
        <v>Mimostaveništní doprava</v>
      </c>
      <c r="E18" s="60"/>
      <c r="F18" s="61"/>
      <c r="G18" s="55">
        <f>Rekapitulace!I18</f>
        <v>0</v>
      </c>
    </row>
    <row r="19" spans="1:7" ht="15.95" customHeight="1" x14ac:dyDescent="0.2">
      <c r="A19" s="64" t="s">
        <v>30</v>
      </c>
      <c r="B19" s="54"/>
      <c r="C19" s="55">
        <f>SUM(C15:C18)</f>
        <v>0</v>
      </c>
      <c r="D19" s="65" t="str">
        <f>Rekapitulace!A19</f>
        <v>Zařízení staveniště</v>
      </c>
      <c r="E19" s="60"/>
      <c r="F19" s="61"/>
      <c r="G19" s="55">
        <f>Rekapitulace!I19</f>
        <v>0</v>
      </c>
    </row>
    <row r="20" spans="1:7" ht="15.95" customHeight="1" x14ac:dyDescent="0.2">
      <c r="A20" s="64"/>
      <c r="B20" s="54"/>
      <c r="C20" s="55"/>
      <c r="D20" s="59" t="str">
        <f>Rekapitulace!A20</f>
        <v>Provoz investora</v>
      </c>
      <c r="E20" s="60"/>
      <c r="F20" s="61"/>
      <c r="G20" s="55">
        <f>Rekapitulace!I20</f>
        <v>0</v>
      </c>
    </row>
    <row r="21" spans="1:7" ht="15.95" customHeight="1" x14ac:dyDescent="0.2">
      <c r="A21" s="64" t="s">
        <v>31</v>
      </c>
      <c r="B21" s="54"/>
      <c r="C21" s="55">
        <f>HZS</f>
        <v>0</v>
      </c>
      <c r="D21" s="59" t="str">
        <f>Rekapitulace!A21</f>
        <v>Kompletační činnost (IČD)</v>
      </c>
      <c r="E21" s="60"/>
      <c r="F21" s="61"/>
      <c r="G21" s="55">
        <f>Rekapitulace!I21</f>
        <v>0</v>
      </c>
    </row>
    <row r="22" spans="1:7" ht="15.95" customHeight="1" x14ac:dyDescent="0.2">
      <c r="A22" s="66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 x14ac:dyDescent="0.25">
      <c r="A23" s="197" t="s">
        <v>34</v>
      </c>
      <c r="B23" s="198"/>
      <c r="C23" s="67">
        <f>C22+G23</f>
        <v>0</v>
      </c>
      <c r="D23" s="68" t="s">
        <v>35</v>
      </c>
      <c r="E23" s="69"/>
      <c r="F23" s="70"/>
      <c r="G23" s="55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6" t="s">
        <v>39</v>
      </c>
      <c r="B25" s="34"/>
      <c r="C25" s="76"/>
      <c r="D25" s="34" t="s">
        <v>39</v>
      </c>
      <c r="F25" s="77" t="s">
        <v>39</v>
      </c>
      <c r="G25" s="78"/>
    </row>
    <row r="26" spans="1:7" ht="37.5" customHeight="1" x14ac:dyDescent="0.2">
      <c r="A26" s="66" t="s">
        <v>40</v>
      </c>
      <c r="B26" s="79"/>
      <c r="C26" s="76"/>
      <c r="D26" s="34" t="s">
        <v>40</v>
      </c>
      <c r="F26" s="77" t="s">
        <v>40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41</v>
      </c>
      <c r="B28" s="34"/>
      <c r="C28" s="76"/>
      <c r="D28" s="77" t="s">
        <v>42</v>
      </c>
      <c r="E28" s="76"/>
      <c r="F28" s="81" t="s">
        <v>42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43</v>
      </c>
      <c r="B30" s="85"/>
      <c r="C30" s="86">
        <v>15</v>
      </c>
      <c r="D30" s="85" t="s">
        <v>44</v>
      </c>
      <c r="E30" s="87"/>
      <c r="F30" s="199">
        <f>ROUND(C23-F32,0)</f>
        <v>0</v>
      </c>
      <c r="G30" s="200"/>
    </row>
    <row r="31" spans="1:7" x14ac:dyDescent="0.2">
      <c r="A31" s="84" t="s">
        <v>45</v>
      </c>
      <c r="B31" s="85"/>
      <c r="C31" s="86">
        <f>SazbaDPH1</f>
        <v>15</v>
      </c>
      <c r="D31" s="85" t="s">
        <v>46</v>
      </c>
      <c r="E31" s="87"/>
      <c r="F31" s="199">
        <f>ROUND(PRODUCT(F30,C31/100),1)</f>
        <v>0</v>
      </c>
      <c r="G31" s="200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199">
        <v>0</v>
      </c>
      <c r="G32" s="200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1"/>
      <c r="F33" s="199">
        <f>ROUND(PRODUCT(F32,C33/100),1)</f>
        <v>0</v>
      </c>
      <c r="G33" s="200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1">
        <f>CEILING(SUM(F30:F33),IF(SUM(F30:F33)&gt;=0,1,-1))</f>
        <v>0</v>
      </c>
      <c r="G34" s="202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93"/>
      <c r="C37" s="193"/>
      <c r="D37" s="193"/>
      <c r="E37" s="193"/>
      <c r="F37" s="193"/>
      <c r="G37" s="193"/>
      <c r="H37" t="s">
        <v>6</v>
      </c>
    </row>
    <row r="38" spans="1:8" ht="12.75" customHeight="1" x14ac:dyDescent="0.2">
      <c r="A38" s="95"/>
      <c r="B38" s="193"/>
      <c r="C38" s="193"/>
      <c r="D38" s="193"/>
      <c r="E38" s="193"/>
      <c r="F38" s="193"/>
      <c r="G38" s="193"/>
      <c r="H38" t="s">
        <v>6</v>
      </c>
    </row>
    <row r="39" spans="1:8" x14ac:dyDescent="0.2">
      <c r="A39" s="95"/>
      <c r="B39" s="193"/>
      <c r="C39" s="193"/>
      <c r="D39" s="193"/>
      <c r="E39" s="193"/>
      <c r="F39" s="193"/>
      <c r="G39" s="193"/>
      <c r="H39" t="s">
        <v>6</v>
      </c>
    </row>
    <row r="40" spans="1:8" x14ac:dyDescent="0.2">
      <c r="A40" s="95"/>
      <c r="B40" s="193"/>
      <c r="C40" s="193"/>
      <c r="D40" s="193"/>
      <c r="E40" s="193"/>
      <c r="F40" s="193"/>
      <c r="G40" s="193"/>
      <c r="H40" t="s">
        <v>6</v>
      </c>
    </row>
    <row r="41" spans="1:8" x14ac:dyDescent="0.2">
      <c r="A41" s="95"/>
      <c r="B41" s="193"/>
      <c r="C41" s="193"/>
      <c r="D41" s="193"/>
      <c r="E41" s="193"/>
      <c r="F41" s="193"/>
      <c r="G41" s="193"/>
      <c r="H41" t="s">
        <v>6</v>
      </c>
    </row>
    <row r="42" spans="1:8" x14ac:dyDescent="0.2">
      <c r="A42" s="95"/>
      <c r="B42" s="193"/>
      <c r="C42" s="193"/>
      <c r="D42" s="193"/>
      <c r="E42" s="193"/>
      <c r="F42" s="193"/>
      <c r="G42" s="193"/>
      <c r="H42" t="s">
        <v>6</v>
      </c>
    </row>
    <row r="43" spans="1:8" x14ac:dyDescent="0.2">
      <c r="A43" s="95"/>
      <c r="B43" s="193"/>
      <c r="C43" s="193"/>
      <c r="D43" s="193"/>
      <c r="E43" s="193"/>
      <c r="F43" s="193"/>
      <c r="G43" s="193"/>
      <c r="H43" t="s">
        <v>6</v>
      </c>
    </row>
    <row r="44" spans="1:8" x14ac:dyDescent="0.2">
      <c r="A44" s="95"/>
      <c r="B44" s="193"/>
      <c r="C44" s="193"/>
      <c r="D44" s="193"/>
      <c r="E44" s="193"/>
      <c r="F44" s="193"/>
      <c r="G44" s="193"/>
      <c r="H44" t="s">
        <v>6</v>
      </c>
    </row>
    <row r="45" spans="1:8" ht="0.75" customHeight="1" x14ac:dyDescent="0.2">
      <c r="A45" s="95"/>
      <c r="B45" s="193"/>
      <c r="C45" s="193"/>
      <c r="D45" s="193"/>
      <c r="E45" s="193"/>
      <c r="F45" s="193"/>
      <c r="G45" s="193"/>
      <c r="H45" t="s">
        <v>6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4" t="s">
        <v>49</v>
      </c>
      <c r="B1" s="205"/>
      <c r="C1" s="96" t="str">
        <f>CONCATENATE(cislostavby," ",nazevstavby)</f>
        <v>17015 Hostim DS, st. opravy objektu</v>
      </c>
      <c r="D1" s="97"/>
      <c r="E1" s="98"/>
      <c r="F1" s="97"/>
      <c r="G1" s="99" t="s">
        <v>50</v>
      </c>
      <c r="H1" s="100">
        <v>4.0999999999999996</v>
      </c>
      <c r="I1" s="101"/>
    </row>
    <row r="2" spans="1:57" ht="13.5" thickBot="1" x14ac:dyDescent="0.25">
      <c r="A2" s="206" t="s">
        <v>51</v>
      </c>
      <c r="B2" s="207"/>
      <c r="C2" s="102" t="str">
        <f>CONCATENATE(cisloobjektu," ",nazevobjektu)</f>
        <v>1 Nabídka</v>
      </c>
      <c r="D2" s="103"/>
      <c r="E2" s="104"/>
      <c r="F2" s="103"/>
      <c r="G2" s="208" t="s">
        <v>80</v>
      </c>
      <c r="H2" s="209"/>
      <c r="I2" s="210"/>
    </row>
    <row r="3" spans="1:57" ht="13.5" thickTop="1" x14ac:dyDescent="0.2">
      <c r="F3" s="34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/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89" t="str">
        <f>Položky!B7</f>
        <v>721</v>
      </c>
      <c r="B7" s="114" t="str">
        <f>Položky!C7</f>
        <v>Vnitřní kanalizace</v>
      </c>
      <c r="D7" s="115"/>
      <c r="E7" s="190">
        <f>Položky!BA29</f>
        <v>0</v>
      </c>
      <c r="F7" s="191">
        <f>Položky!BB29</f>
        <v>0</v>
      </c>
      <c r="G7" s="191">
        <f>Položky!BC29</f>
        <v>0</v>
      </c>
      <c r="H7" s="191">
        <f>Položky!BD29</f>
        <v>0</v>
      </c>
      <c r="I7" s="192">
        <f>Položky!BE29</f>
        <v>0</v>
      </c>
    </row>
    <row r="8" spans="1:57" s="34" customFormat="1" x14ac:dyDescent="0.2">
      <c r="A8" s="189" t="str">
        <f>Položky!B30</f>
        <v>722</v>
      </c>
      <c r="B8" s="114" t="str">
        <f>Položky!C30</f>
        <v>Vnitřní vodovod</v>
      </c>
      <c r="D8" s="115"/>
      <c r="E8" s="190">
        <f>Položky!BA75</f>
        <v>0</v>
      </c>
      <c r="F8" s="191">
        <f>Položky!BB75</f>
        <v>0</v>
      </c>
      <c r="G8" s="191">
        <f>Položky!BC75</f>
        <v>0</v>
      </c>
      <c r="H8" s="191">
        <f>Položky!BD75</f>
        <v>0</v>
      </c>
      <c r="I8" s="192">
        <f>Položky!BE75</f>
        <v>0</v>
      </c>
    </row>
    <row r="9" spans="1:57" s="34" customFormat="1" ht="13.5" thickBot="1" x14ac:dyDescent="0.25">
      <c r="A9" s="189" t="str">
        <f>Položky!B76</f>
        <v>725</v>
      </c>
      <c r="B9" s="114" t="str">
        <f>Položky!C76</f>
        <v>Zařizovací předměty</v>
      </c>
      <c r="D9" s="115"/>
      <c r="E9" s="190">
        <f>Položky!BA122</f>
        <v>0</v>
      </c>
      <c r="F9" s="191">
        <f>Položky!BB122</f>
        <v>0</v>
      </c>
      <c r="G9" s="191">
        <f>Položky!BC122</f>
        <v>0</v>
      </c>
      <c r="H9" s="191">
        <f>Položky!BD122</f>
        <v>0</v>
      </c>
      <c r="I9" s="192">
        <f>Položky!BE122</f>
        <v>0</v>
      </c>
    </row>
    <row r="10" spans="1:57" s="122" customFormat="1" ht="13.5" thickBot="1" x14ac:dyDescent="0.25">
      <c r="A10" s="116"/>
      <c r="B10" s="117" t="s">
        <v>58</v>
      </c>
      <c r="C10" s="117"/>
      <c r="D10" s="118"/>
      <c r="E10" s="119">
        <f>SUM(E7:E9)</f>
        <v>0</v>
      </c>
      <c r="F10" s="120">
        <f>SUM(F7:F9)</f>
        <v>0</v>
      </c>
      <c r="G10" s="120">
        <f>SUM(G7:G9)</f>
        <v>0</v>
      </c>
      <c r="H10" s="120">
        <f>SUM(H7:H9)</f>
        <v>0</v>
      </c>
      <c r="I10" s="121">
        <f>SUM(I7:I9)</f>
        <v>0</v>
      </c>
    </row>
    <row r="11" spans="1:57" x14ac:dyDescent="0.2">
      <c r="A11" s="34"/>
      <c r="B11" s="34"/>
      <c r="C11" s="34"/>
      <c r="D11" s="34"/>
      <c r="E11" s="34"/>
      <c r="F11" s="34"/>
      <c r="G11" s="34"/>
      <c r="H11" s="34"/>
      <c r="I11" s="34"/>
    </row>
    <row r="12" spans="1:57" ht="19.5" customHeight="1" x14ac:dyDescent="0.25">
      <c r="A12" s="106" t="s">
        <v>59</v>
      </c>
      <c r="B12" s="106"/>
      <c r="C12" s="106"/>
      <c r="D12" s="106"/>
      <c r="E12" s="106"/>
      <c r="F12" s="106"/>
      <c r="G12" s="123"/>
      <c r="H12" s="106"/>
      <c r="I12" s="106"/>
      <c r="BA12" s="40"/>
      <c r="BB12" s="40"/>
      <c r="BC12" s="40"/>
      <c r="BD12" s="40"/>
      <c r="BE12" s="40"/>
    </row>
    <row r="13" spans="1:57" ht="13.5" thickBot="1" x14ac:dyDescent="0.25"/>
    <row r="14" spans="1:57" x14ac:dyDescent="0.2">
      <c r="A14" s="71" t="s">
        <v>60</v>
      </c>
      <c r="B14" s="72"/>
      <c r="C14" s="72"/>
      <c r="D14" s="124"/>
      <c r="E14" s="125" t="s">
        <v>61</v>
      </c>
      <c r="F14" s="126" t="s">
        <v>62</v>
      </c>
      <c r="G14" s="127" t="s">
        <v>63</v>
      </c>
      <c r="H14" s="128"/>
      <c r="I14" s="129" t="s">
        <v>61</v>
      </c>
    </row>
    <row r="15" spans="1:57" x14ac:dyDescent="0.2">
      <c r="A15" s="130" t="s">
        <v>251</v>
      </c>
      <c r="B15" s="131"/>
      <c r="C15" s="131"/>
      <c r="D15" s="132"/>
      <c r="E15" s="133">
        <v>0</v>
      </c>
      <c r="F15" s="134">
        <v>0</v>
      </c>
      <c r="G15" s="135">
        <f t="shared" ref="G15:G22" si="0">CHOOSE(BA15+1,HSV+PSV,HSV+PSV+Mont,HSV+PSV+Dodavka+Mont,HSV,PSV,Mont,Dodavka,Mont+Dodavka,0)</f>
        <v>0</v>
      </c>
      <c r="H15" s="136"/>
      <c r="I15" s="137">
        <f t="shared" ref="I15:I22" si="1">E15+F15*G15/100</f>
        <v>0</v>
      </c>
      <c r="BA15">
        <v>0</v>
      </c>
    </row>
    <row r="16" spans="1:57" x14ac:dyDescent="0.2">
      <c r="A16" s="130" t="s">
        <v>252</v>
      </c>
      <c r="B16" s="131"/>
      <c r="C16" s="131"/>
      <c r="D16" s="132"/>
      <c r="E16" s="133">
        <v>0</v>
      </c>
      <c r="F16" s="134">
        <v>0</v>
      </c>
      <c r="G16" s="135">
        <f t="shared" si="0"/>
        <v>0</v>
      </c>
      <c r="H16" s="136"/>
      <c r="I16" s="137">
        <f t="shared" si="1"/>
        <v>0</v>
      </c>
      <c r="BA16">
        <v>0</v>
      </c>
    </row>
    <row r="17" spans="1:53" x14ac:dyDescent="0.2">
      <c r="A17" s="130" t="s">
        <v>253</v>
      </c>
      <c r="B17" s="131"/>
      <c r="C17" s="131"/>
      <c r="D17" s="132"/>
      <c r="E17" s="133">
        <v>0</v>
      </c>
      <c r="F17" s="134">
        <v>0</v>
      </c>
      <c r="G17" s="135">
        <f t="shared" si="0"/>
        <v>0</v>
      </c>
      <c r="H17" s="136"/>
      <c r="I17" s="137">
        <f t="shared" si="1"/>
        <v>0</v>
      </c>
      <c r="BA17">
        <v>0</v>
      </c>
    </row>
    <row r="18" spans="1:53" x14ac:dyDescent="0.2">
      <c r="A18" s="130" t="s">
        <v>254</v>
      </c>
      <c r="B18" s="131"/>
      <c r="C18" s="131"/>
      <c r="D18" s="132"/>
      <c r="E18" s="133">
        <v>0</v>
      </c>
      <c r="F18" s="134">
        <v>0</v>
      </c>
      <c r="G18" s="135">
        <f t="shared" si="0"/>
        <v>0</v>
      </c>
      <c r="H18" s="136"/>
      <c r="I18" s="137">
        <f t="shared" si="1"/>
        <v>0</v>
      </c>
      <c r="BA18">
        <v>0</v>
      </c>
    </row>
    <row r="19" spans="1:53" x14ac:dyDescent="0.2">
      <c r="A19" s="130" t="s">
        <v>255</v>
      </c>
      <c r="B19" s="131"/>
      <c r="C19" s="131"/>
      <c r="D19" s="132"/>
      <c r="E19" s="133">
        <v>0</v>
      </c>
      <c r="F19" s="134">
        <v>0</v>
      </c>
      <c r="G19" s="135">
        <f t="shared" si="0"/>
        <v>0</v>
      </c>
      <c r="H19" s="136"/>
      <c r="I19" s="137">
        <f t="shared" si="1"/>
        <v>0</v>
      </c>
      <c r="BA19">
        <v>1</v>
      </c>
    </row>
    <row r="20" spans="1:53" x14ac:dyDescent="0.2">
      <c r="A20" s="130" t="s">
        <v>256</v>
      </c>
      <c r="B20" s="131"/>
      <c r="C20" s="131"/>
      <c r="D20" s="132"/>
      <c r="E20" s="133">
        <v>0</v>
      </c>
      <c r="F20" s="134">
        <v>0</v>
      </c>
      <c r="G20" s="135">
        <f t="shared" si="0"/>
        <v>0</v>
      </c>
      <c r="H20" s="136"/>
      <c r="I20" s="137">
        <f t="shared" si="1"/>
        <v>0</v>
      </c>
      <c r="BA20">
        <v>1</v>
      </c>
    </row>
    <row r="21" spans="1:53" x14ac:dyDescent="0.2">
      <c r="A21" s="130" t="s">
        <v>257</v>
      </c>
      <c r="B21" s="131"/>
      <c r="C21" s="131"/>
      <c r="D21" s="132"/>
      <c r="E21" s="133">
        <v>0</v>
      </c>
      <c r="F21" s="134">
        <v>0</v>
      </c>
      <c r="G21" s="135">
        <f t="shared" si="0"/>
        <v>0</v>
      </c>
      <c r="H21" s="136"/>
      <c r="I21" s="137">
        <f t="shared" si="1"/>
        <v>0</v>
      </c>
      <c r="BA21">
        <v>2</v>
      </c>
    </row>
    <row r="22" spans="1:53" x14ac:dyDescent="0.2">
      <c r="A22" s="130" t="s">
        <v>258</v>
      </c>
      <c r="B22" s="131"/>
      <c r="C22" s="131"/>
      <c r="D22" s="132"/>
      <c r="E22" s="133">
        <v>0</v>
      </c>
      <c r="F22" s="134">
        <v>0</v>
      </c>
      <c r="G22" s="135">
        <f t="shared" si="0"/>
        <v>0</v>
      </c>
      <c r="H22" s="136"/>
      <c r="I22" s="137">
        <f t="shared" si="1"/>
        <v>0</v>
      </c>
      <c r="BA22">
        <v>2</v>
      </c>
    </row>
    <row r="23" spans="1:53" ht="13.5" thickBot="1" x14ac:dyDescent="0.25">
      <c r="A23" s="138"/>
      <c r="B23" s="139" t="s">
        <v>64</v>
      </c>
      <c r="C23" s="140"/>
      <c r="D23" s="141"/>
      <c r="E23" s="142"/>
      <c r="F23" s="143"/>
      <c r="G23" s="143"/>
      <c r="H23" s="211">
        <f>SUM(I15:I22)</f>
        <v>0</v>
      </c>
      <c r="I23" s="212"/>
    </row>
    <row r="25" spans="1:53" x14ac:dyDescent="0.2">
      <c r="B25" s="122"/>
      <c r="F25" s="144"/>
      <c r="G25" s="145"/>
      <c r="H25" s="145"/>
      <c r="I25" s="146"/>
    </row>
    <row r="26" spans="1:53" x14ac:dyDescent="0.2">
      <c r="F26" s="144"/>
      <c r="G26" s="145"/>
      <c r="H26" s="145"/>
      <c r="I26" s="146"/>
    </row>
    <row r="27" spans="1:53" x14ac:dyDescent="0.2">
      <c r="F27" s="144"/>
      <c r="G27" s="145"/>
      <c r="H27" s="145"/>
      <c r="I27" s="146"/>
    </row>
    <row r="28" spans="1:53" x14ac:dyDescent="0.2">
      <c r="F28" s="144"/>
      <c r="G28" s="145"/>
      <c r="H28" s="145"/>
      <c r="I28" s="146"/>
    </row>
    <row r="29" spans="1:53" x14ac:dyDescent="0.2">
      <c r="F29" s="144"/>
      <c r="G29" s="145"/>
      <c r="H29" s="145"/>
      <c r="I29" s="146"/>
    </row>
    <row r="30" spans="1:53" x14ac:dyDescent="0.2">
      <c r="F30" s="144"/>
      <c r="G30" s="145"/>
      <c r="H30" s="145"/>
      <c r="I30" s="146"/>
    </row>
    <row r="31" spans="1:53" x14ac:dyDescent="0.2">
      <c r="F31" s="144"/>
      <c r="G31" s="145"/>
      <c r="H31" s="145"/>
      <c r="I31" s="146"/>
    </row>
    <row r="32" spans="1:53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5"/>
  <sheetViews>
    <sheetView showGridLines="0" showZeros="0" tabSelected="1" topLeftCell="A91" zoomScale="120" zoomScaleNormal="120" workbookViewId="0">
      <selection activeCell="B86" sqref="B86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13" t="s">
        <v>65</v>
      </c>
      <c r="B1" s="213"/>
      <c r="C1" s="213"/>
      <c r="D1" s="213"/>
      <c r="E1" s="213"/>
      <c r="F1" s="213"/>
      <c r="G1" s="213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04" t="s">
        <v>49</v>
      </c>
      <c r="B3" s="205"/>
      <c r="C3" s="96" t="str">
        <f>CONCATENATE(cislostavby," ",nazevstavby)</f>
        <v>17015 Hostim DS, st. opravy objektu</v>
      </c>
      <c r="D3" s="97"/>
      <c r="E3" s="151" t="s">
        <v>66</v>
      </c>
      <c r="F3" s="152">
        <f>Rekapitulace!H1</f>
        <v>4.0999999999999996</v>
      </c>
      <c r="G3" s="153"/>
    </row>
    <row r="4" spans="1:104" ht="13.5" thickBot="1" x14ac:dyDescent="0.25">
      <c r="A4" s="214" t="s">
        <v>51</v>
      </c>
      <c r="B4" s="207"/>
      <c r="C4" s="102" t="str">
        <f>CONCATENATE(cisloobjektu," ",nazevobjektu)</f>
        <v>1 Nabídka</v>
      </c>
      <c r="D4" s="103"/>
      <c r="E4" s="215" t="str">
        <f>Rekapitulace!G2</f>
        <v>ZT - slepý rozpočetI</v>
      </c>
      <c r="F4" s="216"/>
      <c r="G4" s="217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81</v>
      </c>
      <c r="C7" s="164" t="s">
        <v>82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8</v>
      </c>
      <c r="F8" s="174">
        <v>0</v>
      </c>
      <c r="G8" s="175">
        <f t="shared" ref="G8:G28" si="0">E8*F8</f>
        <v>0</v>
      </c>
      <c r="O8" s="169">
        <v>2</v>
      </c>
      <c r="AA8" s="147">
        <v>1</v>
      </c>
      <c r="AB8" s="147">
        <v>7</v>
      </c>
      <c r="AC8" s="147">
        <v>7</v>
      </c>
      <c r="AZ8" s="147">
        <v>2</v>
      </c>
      <c r="BA8" s="147">
        <f t="shared" ref="BA8:BA28" si="1">IF(AZ8=1,G8,0)</f>
        <v>0</v>
      </c>
      <c r="BB8" s="147">
        <f t="shared" ref="BB8:BB28" si="2">IF(AZ8=2,G8,0)</f>
        <v>0</v>
      </c>
      <c r="BC8" s="147">
        <f t="shared" ref="BC8:BC28" si="3">IF(AZ8=3,G8,0)</f>
        <v>0</v>
      </c>
      <c r="BD8" s="147">
        <f t="shared" ref="BD8:BD28" si="4">IF(AZ8=4,G8,0)</f>
        <v>0</v>
      </c>
      <c r="BE8" s="147">
        <f t="shared" ref="BE8:BE28" si="5">IF(AZ8=5,G8,0)</f>
        <v>0</v>
      </c>
      <c r="CZ8" s="147">
        <v>2.5803000000000002E-3</v>
      </c>
    </row>
    <row r="9" spans="1:104" x14ac:dyDescent="0.2">
      <c r="A9" s="170">
        <v>2</v>
      </c>
      <c r="B9" s="171" t="s">
        <v>86</v>
      </c>
      <c r="C9" s="172" t="s">
        <v>87</v>
      </c>
      <c r="D9" s="173" t="s">
        <v>85</v>
      </c>
      <c r="E9" s="174">
        <v>56</v>
      </c>
      <c r="F9" s="174">
        <v>0</v>
      </c>
      <c r="G9" s="175">
        <f t="shared" si="0"/>
        <v>0</v>
      </c>
      <c r="O9" s="169">
        <v>2</v>
      </c>
      <c r="AA9" s="147">
        <v>1</v>
      </c>
      <c r="AB9" s="147">
        <v>7</v>
      </c>
      <c r="AC9" s="147">
        <v>7</v>
      </c>
      <c r="AZ9" s="147">
        <v>2</v>
      </c>
      <c r="BA9" s="147">
        <f t="shared" si="1"/>
        <v>0</v>
      </c>
      <c r="BB9" s="147">
        <f t="shared" si="2"/>
        <v>0</v>
      </c>
      <c r="BC9" s="147">
        <f t="shared" si="3"/>
        <v>0</v>
      </c>
      <c r="BD9" s="147">
        <f t="shared" si="4"/>
        <v>0</v>
      </c>
      <c r="BE9" s="147">
        <f t="shared" si="5"/>
        <v>0</v>
      </c>
      <c r="CZ9" s="147">
        <v>1.7384E-3</v>
      </c>
    </row>
    <row r="10" spans="1:104" x14ac:dyDescent="0.2">
      <c r="A10" s="170">
        <v>3</v>
      </c>
      <c r="B10" s="171" t="s">
        <v>88</v>
      </c>
      <c r="C10" s="172" t="s">
        <v>89</v>
      </c>
      <c r="D10" s="173" t="s">
        <v>85</v>
      </c>
      <c r="E10" s="174">
        <v>17</v>
      </c>
      <c r="F10" s="174">
        <v>0</v>
      </c>
      <c r="G10" s="175">
        <f t="shared" si="0"/>
        <v>0</v>
      </c>
      <c r="O10" s="169">
        <v>2</v>
      </c>
      <c r="AA10" s="147">
        <v>1</v>
      </c>
      <c r="AB10" s="147">
        <v>7</v>
      </c>
      <c r="AC10" s="147">
        <v>7</v>
      </c>
      <c r="AZ10" s="147">
        <v>2</v>
      </c>
      <c r="BA10" s="147">
        <f t="shared" si="1"/>
        <v>0</v>
      </c>
      <c r="BB10" s="147">
        <f t="shared" si="2"/>
        <v>0</v>
      </c>
      <c r="BC10" s="147">
        <f t="shared" si="3"/>
        <v>0</v>
      </c>
      <c r="BD10" s="147">
        <f t="shared" si="4"/>
        <v>0</v>
      </c>
      <c r="BE10" s="147">
        <f t="shared" si="5"/>
        <v>0</v>
      </c>
      <c r="CZ10" s="147">
        <v>1.4817000000000001E-3</v>
      </c>
    </row>
    <row r="11" spans="1:104" x14ac:dyDescent="0.2">
      <c r="A11" s="170">
        <v>4</v>
      </c>
      <c r="B11" s="171" t="s">
        <v>90</v>
      </c>
      <c r="C11" s="172" t="s">
        <v>91</v>
      </c>
      <c r="D11" s="173" t="s">
        <v>85</v>
      </c>
      <c r="E11" s="174">
        <v>49</v>
      </c>
      <c r="F11" s="174">
        <v>0</v>
      </c>
      <c r="G11" s="175">
        <f t="shared" si="0"/>
        <v>0</v>
      </c>
      <c r="O11" s="169">
        <v>2</v>
      </c>
      <c r="AA11" s="147">
        <v>1</v>
      </c>
      <c r="AB11" s="147">
        <v>7</v>
      </c>
      <c r="AC11" s="147">
        <v>7</v>
      </c>
      <c r="AZ11" s="147">
        <v>2</v>
      </c>
      <c r="BA11" s="147">
        <f t="shared" si="1"/>
        <v>0</v>
      </c>
      <c r="BB11" s="147">
        <f t="shared" si="2"/>
        <v>0</v>
      </c>
      <c r="BC11" s="147">
        <f t="shared" si="3"/>
        <v>0</v>
      </c>
      <c r="BD11" s="147">
        <f t="shared" si="4"/>
        <v>0</v>
      </c>
      <c r="BE11" s="147">
        <f t="shared" si="5"/>
        <v>0</v>
      </c>
      <c r="CZ11" s="147">
        <v>1.3813499999999999E-3</v>
      </c>
    </row>
    <row r="12" spans="1:104" x14ac:dyDescent="0.2">
      <c r="A12" s="170">
        <v>5</v>
      </c>
      <c r="B12" s="171" t="s">
        <v>92</v>
      </c>
      <c r="C12" s="172" t="s">
        <v>93</v>
      </c>
      <c r="D12" s="173" t="s">
        <v>85</v>
      </c>
      <c r="E12" s="174">
        <v>9</v>
      </c>
      <c r="F12" s="174">
        <v>0</v>
      </c>
      <c r="G12" s="175">
        <f t="shared" si="0"/>
        <v>0</v>
      </c>
      <c r="O12" s="169">
        <v>2</v>
      </c>
      <c r="AA12" s="147">
        <v>1</v>
      </c>
      <c r="AB12" s="147">
        <v>7</v>
      </c>
      <c r="AC12" s="147">
        <v>7</v>
      </c>
      <c r="AZ12" s="147">
        <v>2</v>
      </c>
      <c r="BA12" s="147">
        <f t="shared" si="1"/>
        <v>0</v>
      </c>
      <c r="BB12" s="147">
        <f t="shared" si="2"/>
        <v>0</v>
      </c>
      <c r="BC12" s="147">
        <f t="shared" si="3"/>
        <v>0</v>
      </c>
      <c r="BD12" s="147">
        <f t="shared" si="4"/>
        <v>0</v>
      </c>
      <c r="BE12" s="147">
        <f t="shared" si="5"/>
        <v>0</v>
      </c>
      <c r="CZ12" s="147">
        <v>1.506E-3</v>
      </c>
    </row>
    <row r="13" spans="1:104" x14ac:dyDescent="0.2">
      <c r="A13" s="170">
        <v>6</v>
      </c>
      <c r="B13" s="171" t="s">
        <v>94</v>
      </c>
      <c r="C13" s="172" t="s">
        <v>95</v>
      </c>
      <c r="D13" s="173" t="s">
        <v>85</v>
      </c>
      <c r="E13" s="174">
        <v>1</v>
      </c>
      <c r="F13" s="174">
        <v>0</v>
      </c>
      <c r="G13" s="175">
        <f t="shared" si="0"/>
        <v>0</v>
      </c>
      <c r="O13" s="169">
        <v>2</v>
      </c>
      <c r="AA13" s="147">
        <v>1</v>
      </c>
      <c r="AB13" s="147">
        <v>7</v>
      </c>
      <c r="AC13" s="147">
        <v>7</v>
      </c>
      <c r="AZ13" s="147">
        <v>2</v>
      </c>
      <c r="BA13" s="147">
        <f t="shared" si="1"/>
        <v>0</v>
      </c>
      <c r="BB13" s="147">
        <f t="shared" si="2"/>
        <v>0</v>
      </c>
      <c r="BC13" s="147">
        <f t="shared" si="3"/>
        <v>0</v>
      </c>
      <c r="BD13" s="147">
        <f t="shared" si="4"/>
        <v>0</v>
      </c>
      <c r="BE13" s="147">
        <f t="shared" si="5"/>
        <v>0</v>
      </c>
      <c r="CZ13" s="147">
        <v>7.0120000000000002E-4</v>
      </c>
    </row>
    <row r="14" spans="1:104" x14ac:dyDescent="0.2">
      <c r="A14" s="170">
        <v>7</v>
      </c>
      <c r="B14" s="171" t="s">
        <v>96</v>
      </c>
      <c r="C14" s="172" t="s">
        <v>97</v>
      </c>
      <c r="D14" s="173" t="s">
        <v>85</v>
      </c>
      <c r="E14" s="174">
        <v>59</v>
      </c>
      <c r="F14" s="174">
        <v>0</v>
      </c>
      <c r="G14" s="175">
        <f t="shared" si="0"/>
        <v>0</v>
      </c>
      <c r="O14" s="169">
        <v>2</v>
      </c>
      <c r="AA14" s="147">
        <v>1</v>
      </c>
      <c r="AB14" s="147">
        <v>7</v>
      </c>
      <c r="AC14" s="147">
        <v>7</v>
      </c>
      <c r="AZ14" s="147">
        <v>2</v>
      </c>
      <c r="BA14" s="147">
        <f t="shared" si="1"/>
        <v>0</v>
      </c>
      <c r="BB14" s="147">
        <f t="shared" si="2"/>
        <v>0</v>
      </c>
      <c r="BC14" s="147">
        <f t="shared" si="3"/>
        <v>0</v>
      </c>
      <c r="BD14" s="147">
        <f t="shared" si="4"/>
        <v>0</v>
      </c>
      <c r="BE14" s="147">
        <f t="shared" si="5"/>
        <v>0</v>
      </c>
      <c r="CZ14" s="147">
        <v>4.704E-4</v>
      </c>
    </row>
    <row r="15" spans="1:104" x14ac:dyDescent="0.2">
      <c r="A15" s="170">
        <v>8</v>
      </c>
      <c r="B15" s="171" t="s">
        <v>98</v>
      </c>
      <c r="C15" s="172" t="s">
        <v>99</v>
      </c>
      <c r="D15" s="173" t="s">
        <v>85</v>
      </c>
      <c r="E15" s="174">
        <v>38</v>
      </c>
      <c r="F15" s="174">
        <v>0</v>
      </c>
      <c r="G15" s="175">
        <f t="shared" si="0"/>
        <v>0</v>
      </c>
      <c r="O15" s="169">
        <v>2</v>
      </c>
      <c r="AA15" s="147">
        <v>1</v>
      </c>
      <c r="AB15" s="147">
        <v>7</v>
      </c>
      <c r="AC15" s="147">
        <v>7</v>
      </c>
      <c r="AZ15" s="147">
        <v>2</v>
      </c>
      <c r="BA15" s="147">
        <f t="shared" si="1"/>
        <v>0</v>
      </c>
      <c r="BB15" s="147">
        <f t="shared" si="2"/>
        <v>0</v>
      </c>
      <c r="BC15" s="147">
        <f t="shared" si="3"/>
        <v>0</v>
      </c>
      <c r="BD15" s="147">
        <f t="shared" si="4"/>
        <v>0</v>
      </c>
      <c r="BE15" s="147">
        <f t="shared" si="5"/>
        <v>0</v>
      </c>
      <c r="CZ15" s="147">
        <v>3.814E-4</v>
      </c>
    </row>
    <row r="16" spans="1:104" x14ac:dyDescent="0.2">
      <c r="A16" s="170">
        <v>9</v>
      </c>
      <c r="B16" s="171" t="s">
        <v>100</v>
      </c>
      <c r="C16" s="172" t="s">
        <v>101</v>
      </c>
      <c r="D16" s="173" t="s">
        <v>102</v>
      </c>
      <c r="E16" s="174">
        <v>13</v>
      </c>
      <c r="F16" s="174">
        <v>0</v>
      </c>
      <c r="G16" s="175">
        <f t="shared" si="0"/>
        <v>0</v>
      </c>
      <c r="O16" s="169">
        <v>2</v>
      </c>
      <c r="AA16" s="147">
        <v>1</v>
      </c>
      <c r="AB16" s="147">
        <v>7</v>
      </c>
      <c r="AC16" s="147">
        <v>7</v>
      </c>
      <c r="AZ16" s="147">
        <v>2</v>
      </c>
      <c r="BA16" s="147">
        <f t="shared" si="1"/>
        <v>0</v>
      </c>
      <c r="BB16" s="147">
        <f t="shared" si="2"/>
        <v>0</v>
      </c>
      <c r="BC16" s="147">
        <f t="shared" si="3"/>
        <v>0</v>
      </c>
      <c r="BD16" s="147">
        <f t="shared" si="4"/>
        <v>0</v>
      </c>
      <c r="BE16" s="147">
        <f t="shared" si="5"/>
        <v>0</v>
      </c>
      <c r="CZ16" s="147">
        <v>0</v>
      </c>
    </row>
    <row r="17" spans="1:104" x14ac:dyDescent="0.2">
      <c r="A17" s="170">
        <v>10</v>
      </c>
      <c r="B17" s="171" t="s">
        <v>103</v>
      </c>
      <c r="C17" s="172" t="s">
        <v>104</v>
      </c>
      <c r="D17" s="173" t="s">
        <v>102</v>
      </c>
      <c r="E17" s="174">
        <v>9</v>
      </c>
      <c r="F17" s="174">
        <v>0</v>
      </c>
      <c r="G17" s="175">
        <f t="shared" si="0"/>
        <v>0</v>
      </c>
      <c r="O17" s="169">
        <v>2</v>
      </c>
      <c r="AA17" s="147">
        <v>1</v>
      </c>
      <c r="AB17" s="147">
        <v>7</v>
      </c>
      <c r="AC17" s="147">
        <v>7</v>
      </c>
      <c r="AZ17" s="147">
        <v>2</v>
      </c>
      <c r="BA17" s="147">
        <f t="shared" si="1"/>
        <v>0</v>
      </c>
      <c r="BB17" s="147">
        <f t="shared" si="2"/>
        <v>0</v>
      </c>
      <c r="BC17" s="147">
        <f t="shared" si="3"/>
        <v>0</v>
      </c>
      <c r="BD17" s="147">
        <f t="shared" si="4"/>
        <v>0</v>
      </c>
      <c r="BE17" s="147">
        <f t="shared" si="5"/>
        <v>0</v>
      </c>
      <c r="CZ17" s="147">
        <v>0</v>
      </c>
    </row>
    <row r="18" spans="1:104" x14ac:dyDescent="0.2">
      <c r="A18" s="170">
        <v>11</v>
      </c>
      <c r="B18" s="171" t="s">
        <v>105</v>
      </c>
      <c r="C18" s="172" t="s">
        <v>106</v>
      </c>
      <c r="D18" s="173" t="s">
        <v>102</v>
      </c>
      <c r="E18" s="174">
        <v>1</v>
      </c>
      <c r="F18" s="174">
        <v>0</v>
      </c>
      <c r="G18" s="175">
        <f t="shared" si="0"/>
        <v>0</v>
      </c>
      <c r="O18" s="169">
        <v>2</v>
      </c>
      <c r="AA18" s="147">
        <v>1</v>
      </c>
      <c r="AB18" s="147">
        <v>7</v>
      </c>
      <c r="AC18" s="147">
        <v>7</v>
      </c>
      <c r="AZ18" s="147">
        <v>2</v>
      </c>
      <c r="BA18" s="147">
        <f t="shared" si="1"/>
        <v>0</v>
      </c>
      <c r="BB18" s="147">
        <f t="shared" si="2"/>
        <v>0</v>
      </c>
      <c r="BC18" s="147">
        <f t="shared" si="3"/>
        <v>0</v>
      </c>
      <c r="BD18" s="147">
        <f t="shared" si="4"/>
        <v>0</v>
      </c>
      <c r="BE18" s="147">
        <f t="shared" si="5"/>
        <v>0</v>
      </c>
      <c r="CZ18" s="147">
        <v>0</v>
      </c>
    </row>
    <row r="19" spans="1:104" x14ac:dyDescent="0.2">
      <c r="A19" s="170">
        <v>12</v>
      </c>
      <c r="B19" s="171" t="s">
        <v>107</v>
      </c>
      <c r="C19" s="172" t="s">
        <v>108</v>
      </c>
      <c r="D19" s="173" t="s">
        <v>102</v>
      </c>
      <c r="E19" s="174">
        <v>10</v>
      </c>
      <c r="F19" s="174">
        <v>0</v>
      </c>
      <c r="G19" s="175">
        <f t="shared" si="0"/>
        <v>0</v>
      </c>
      <c r="O19" s="169">
        <v>2</v>
      </c>
      <c r="AA19" s="147">
        <v>1</v>
      </c>
      <c r="AB19" s="147">
        <v>7</v>
      </c>
      <c r="AC19" s="147">
        <v>7</v>
      </c>
      <c r="AZ19" s="147">
        <v>2</v>
      </c>
      <c r="BA19" s="147">
        <f t="shared" si="1"/>
        <v>0</v>
      </c>
      <c r="BB19" s="147">
        <f t="shared" si="2"/>
        <v>0</v>
      </c>
      <c r="BC19" s="147">
        <f t="shared" si="3"/>
        <v>0</v>
      </c>
      <c r="BD19" s="147">
        <f t="shared" si="4"/>
        <v>0</v>
      </c>
      <c r="BE19" s="147">
        <f t="shared" si="5"/>
        <v>0</v>
      </c>
      <c r="CZ19" s="147">
        <v>0</v>
      </c>
    </row>
    <row r="20" spans="1:104" x14ac:dyDescent="0.2">
      <c r="A20" s="170">
        <v>13</v>
      </c>
      <c r="B20" s="171" t="s">
        <v>109</v>
      </c>
      <c r="C20" s="172" t="s">
        <v>279</v>
      </c>
      <c r="D20" s="173" t="s">
        <v>102</v>
      </c>
      <c r="E20" s="174">
        <v>3</v>
      </c>
      <c r="F20" s="174">
        <v>0</v>
      </c>
      <c r="G20" s="175">
        <f t="shared" si="0"/>
        <v>0</v>
      </c>
      <c r="O20" s="169">
        <v>2</v>
      </c>
      <c r="AA20" s="147">
        <v>1</v>
      </c>
      <c r="AB20" s="147">
        <v>7</v>
      </c>
      <c r="AC20" s="147">
        <v>7</v>
      </c>
      <c r="AZ20" s="147">
        <v>2</v>
      </c>
      <c r="BA20" s="147">
        <f t="shared" si="1"/>
        <v>0</v>
      </c>
      <c r="BB20" s="147">
        <f t="shared" si="2"/>
        <v>0</v>
      </c>
      <c r="BC20" s="147">
        <f t="shared" si="3"/>
        <v>0</v>
      </c>
      <c r="BD20" s="147">
        <f t="shared" si="4"/>
        <v>0</v>
      </c>
      <c r="BE20" s="147">
        <f t="shared" si="5"/>
        <v>0</v>
      </c>
      <c r="CZ20" s="147">
        <v>4.8000000000000001E-4</v>
      </c>
    </row>
    <row r="21" spans="1:104" x14ac:dyDescent="0.2">
      <c r="A21" s="170">
        <v>14</v>
      </c>
      <c r="B21" s="171" t="s">
        <v>259</v>
      </c>
      <c r="C21" s="172" t="s">
        <v>280</v>
      </c>
      <c r="D21" s="173" t="s">
        <v>102</v>
      </c>
      <c r="E21" s="174">
        <v>1</v>
      </c>
      <c r="F21" s="174">
        <v>0</v>
      </c>
      <c r="G21" s="175">
        <f t="shared" si="0"/>
        <v>0</v>
      </c>
      <c r="O21" s="169">
        <v>2</v>
      </c>
      <c r="AA21" s="147">
        <v>12</v>
      </c>
      <c r="AB21" s="147">
        <v>0</v>
      </c>
      <c r="AC21" s="147">
        <v>23</v>
      </c>
      <c r="AZ21" s="147">
        <v>2</v>
      </c>
      <c r="BA21" s="147">
        <f t="shared" si="1"/>
        <v>0</v>
      </c>
      <c r="BB21" s="147">
        <f t="shared" si="2"/>
        <v>0</v>
      </c>
      <c r="BC21" s="147">
        <f t="shared" si="3"/>
        <v>0</v>
      </c>
      <c r="BD21" s="147">
        <f t="shared" si="4"/>
        <v>0</v>
      </c>
      <c r="BE21" s="147">
        <f t="shared" si="5"/>
        <v>0</v>
      </c>
      <c r="CZ21" s="147">
        <v>0</v>
      </c>
    </row>
    <row r="22" spans="1:104" x14ac:dyDescent="0.2">
      <c r="A22" s="170">
        <v>15</v>
      </c>
      <c r="B22" s="171" t="s">
        <v>260</v>
      </c>
      <c r="C22" s="172" t="s">
        <v>281</v>
      </c>
      <c r="D22" s="173" t="s">
        <v>102</v>
      </c>
      <c r="E22" s="174">
        <v>1</v>
      </c>
      <c r="F22" s="174">
        <v>0</v>
      </c>
      <c r="G22" s="175">
        <f t="shared" si="0"/>
        <v>0</v>
      </c>
      <c r="O22" s="169">
        <v>2</v>
      </c>
      <c r="AA22" s="147">
        <v>12</v>
      </c>
      <c r="AB22" s="147">
        <v>0</v>
      </c>
      <c r="AC22" s="147">
        <v>24</v>
      </c>
      <c r="AZ22" s="147">
        <v>2</v>
      </c>
      <c r="BA22" s="147">
        <f t="shared" si="1"/>
        <v>0</v>
      </c>
      <c r="BB22" s="147">
        <f t="shared" si="2"/>
        <v>0</v>
      </c>
      <c r="BC22" s="147">
        <f t="shared" si="3"/>
        <v>0</v>
      </c>
      <c r="BD22" s="147">
        <f t="shared" si="4"/>
        <v>0</v>
      </c>
      <c r="BE22" s="147">
        <f t="shared" si="5"/>
        <v>0</v>
      </c>
      <c r="CZ22" s="147">
        <v>0</v>
      </c>
    </row>
    <row r="23" spans="1:104" x14ac:dyDescent="0.2">
      <c r="A23" s="170">
        <v>16</v>
      </c>
      <c r="B23" s="171" t="s">
        <v>110</v>
      </c>
      <c r="C23" s="172" t="s">
        <v>111</v>
      </c>
      <c r="D23" s="173" t="s">
        <v>102</v>
      </c>
      <c r="E23" s="174">
        <v>2</v>
      </c>
      <c r="F23" s="174">
        <v>0</v>
      </c>
      <c r="G23" s="175">
        <f t="shared" si="0"/>
        <v>0</v>
      </c>
      <c r="O23" s="169">
        <v>2</v>
      </c>
      <c r="AA23" s="147">
        <v>1</v>
      </c>
      <c r="AB23" s="147">
        <v>7</v>
      </c>
      <c r="AC23" s="147">
        <v>7</v>
      </c>
      <c r="AZ23" s="147">
        <v>2</v>
      </c>
      <c r="BA23" s="147">
        <f t="shared" si="1"/>
        <v>0</v>
      </c>
      <c r="BB23" s="147">
        <f t="shared" si="2"/>
        <v>0</v>
      </c>
      <c r="BC23" s="147">
        <f t="shared" si="3"/>
        <v>0</v>
      </c>
      <c r="BD23" s="147">
        <f t="shared" si="4"/>
        <v>0</v>
      </c>
      <c r="BE23" s="147">
        <f t="shared" si="5"/>
        <v>0</v>
      </c>
      <c r="CZ23" s="147">
        <v>2.0000000000000001E-4</v>
      </c>
    </row>
    <row r="24" spans="1:104" x14ac:dyDescent="0.2">
      <c r="A24" s="170">
        <v>17</v>
      </c>
      <c r="B24" s="171" t="s">
        <v>261</v>
      </c>
      <c r="C24" s="172" t="s">
        <v>282</v>
      </c>
      <c r="D24" s="173" t="s">
        <v>102</v>
      </c>
      <c r="E24" s="174">
        <v>7</v>
      </c>
      <c r="F24" s="174">
        <v>0</v>
      </c>
      <c r="G24" s="175">
        <f t="shared" si="0"/>
        <v>0</v>
      </c>
      <c r="O24" s="169">
        <v>2</v>
      </c>
      <c r="AA24" s="147">
        <v>12</v>
      </c>
      <c r="AB24" s="147">
        <v>0</v>
      </c>
      <c r="AC24" s="147">
        <v>76</v>
      </c>
      <c r="AZ24" s="147">
        <v>2</v>
      </c>
      <c r="BA24" s="147">
        <f t="shared" si="1"/>
        <v>0</v>
      </c>
      <c r="BB24" s="147">
        <f t="shared" si="2"/>
        <v>0</v>
      </c>
      <c r="BC24" s="147">
        <f t="shared" si="3"/>
        <v>0</v>
      </c>
      <c r="BD24" s="147">
        <f t="shared" si="4"/>
        <v>0</v>
      </c>
      <c r="BE24" s="147">
        <f t="shared" si="5"/>
        <v>0</v>
      </c>
      <c r="CZ24" s="147">
        <v>0</v>
      </c>
    </row>
    <row r="25" spans="1:104" x14ac:dyDescent="0.2">
      <c r="A25" s="170">
        <v>18</v>
      </c>
      <c r="B25" s="171" t="s">
        <v>262</v>
      </c>
      <c r="C25" s="172" t="s">
        <v>112</v>
      </c>
      <c r="D25" s="173" t="s">
        <v>102</v>
      </c>
      <c r="E25" s="174">
        <v>7</v>
      </c>
      <c r="F25" s="174">
        <v>0</v>
      </c>
      <c r="G25" s="175">
        <f t="shared" si="0"/>
        <v>0</v>
      </c>
      <c r="O25" s="169">
        <v>2</v>
      </c>
      <c r="AA25" s="147">
        <v>12</v>
      </c>
      <c r="AB25" s="147">
        <v>0</v>
      </c>
      <c r="AC25" s="147">
        <v>97</v>
      </c>
      <c r="AZ25" s="147">
        <v>2</v>
      </c>
      <c r="BA25" s="147">
        <f t="shared" si="1"/>
        <v>0</v>
      </c>
      <c r="BB25" s="147">
        <f t="shared" si="2"/>
        <v>0</v>
      </c>
      <c r="BC25" s="147">
        <f t="shared" si="3"/>
        <v>0</v>
      </c>
      <c r="BD25" s="147">
        <f t="shared" si="4"/>
        <v>0</v>
      </c>
      <c r="BE25" s="147">
        <f t="shared" si="5"/>
        <v>0</v>
      </c>
      <c r="CZ25" s="147">
        <v>0</v>
      </c>
    </row>
    <row r="26" spans="1:104" x14ac:dyDescent="0.2">
      <c r="A26" s="170">
        <v>19</v>
      </c>
      <c r="B26" s="171" t="s">
        <v>263</v>
      </c>
      <c r="C26" s="172" t="s">
        <v>113</v>
      </c>
      <c r="D26" s="173" t="s">
        <v>184</v>
      </c>
      <c r="E26" s="174">
        <v>1</v>
      </c>
      <c r="F26" s="174">
        <v>0</v>
      </c>
      <c r="G26" s="175">
        <f t="shared" si="0"/>
        <v>0</v>
      </c>
      <c r="O26" s="169">
        <v>2</v>
      </c>
      <c r="AA26" s="147">
        <v>12</v>
      </c>
      <c r="AB26" s="147">
        <v>0</v>
      </c>
      <c r="AC26" s="147">
        <v>94</v>
      </c>
      <c r="AZ26" s="147">
        <v>2</v>
      </c>
      <c r="BA26" s="147">
        <f t="shared" si="1"/>
        <v>0</v>
      </c>
      <c r="BB26" s="147">
        <f t="shared" si="2"/>
        <v>0</v>
      </c>
      <c r="BC26" s="147">
        <f t="shared" si="3"/>
        <v>0</v>
      </c>
      <c r="BD26" s="147">
        <f t="shared" si="4"/>
        <v>0</v>
      </c>
      <c r="BE26" s="147">
        <f t="shared" si="5"/>
        <v>0</v>
      </c>
      <c r="CZ26" s="147">
        <v>0</v>
      </c>
    </row>
    <row r="27" spans="1:104" x14ac:dyDescent="0.2">
      <c r="A27" s="170">
        <v>20</v>
      </c>
      <c r="B27" s="171" t="s">
        <v>264</v>
      </c>
      <c r="C27" s="172" t="s">
        <v>114</v>
      </c>
      <c r="D27" s="173" t="s">
        <v>115</v>
      </c>
      <c r="E27" s="174">
        <v>35</v>
      </c>
      <c r="F27" s="174">
        <v>0</v>
      </c>
      <c r="G27" s="175">
        <f t="shared" si="0"/>
        <v>0</v>
      </c>
      <c r="O27" s="169">
        <v>2</v>
      </c>
      <c r="AA27" s="147">
        <v>12</v>
      </c>
      <c r="AB27" s="147">
        <v>0</v>
      </c>
      <c r="AC27" s="147">
        <v>126</v>
      </c>
      <c r="AZ27" s="147">
        <v>2</v>
      </c>
      <c r="BA27" s="147">
        <f t="shared" si="1"/>
        <v>0</v>
      </c>
      <c r="BB27" s="147">
        <f t="shared" si="2"/>
        <v>0</v>
      </c>
      <c r="BC27" s="147">
        <f t="shared" si="3"/>
        <v>0</v>
      </c>
      <c r="BD27" s="147">
        <f t="shared" si="4"/>
        <v>0</v>
      </c>
      <c r="BE27" s="147">
        <f t="shared" si="5"/>
        <v>0</v>
      </c>
      <c r="CZ27" s="147">
        <v>0</v>
      </c>
    </row>
    <row r="28" spans="1:104" x14ac:dyDescent="0.2">
      <c r="A28" s="170">
        <v>21</v>
      </c>
      <c r="B28" s="171" t="s">
        <v>116</v>
      </c>
      <c r="C28" s="172" t="s">
        <v>117</v>
      </c>
      <c r="D28" s="173" t="s">
        <v>85</v>
      </c>
      <c r="E28" s="174">
        <v>237</v>
      </c>
      <c r="F28" s="174">
        <v>0</v>
      </c>
      <c r="G28" s="175">
        <f t="shared" si="0"/>
        <v>0</v>
      </c>
      <c r="O28" s="169">
        <v>2</v>
      </c>
      <c r="AA28" s="147">
        <v>1</v>
      </c>
      <c r="AB28" s="147">
        <v>7</v>
      </c>
      <c r="AC28" s="147">
        <v>7</v>
      </c>
      <c r="AZ28" s="147">
        <v>2</v>
      </c>
      <c r="BA28" s="147">
        <f t="shared" si="1"/>
        <v>0</v>
      </c>
      <c r="BB28" s="147">
        <f t="shared" si="2"/>
        <v>0</v>
      </c>
      <c r="BC28" s="147">
        <f t="shared" si="3"/>
        <v>0</v>
      </c>
      <c r="BD28" s="147">
        <f t="shared" si="4"/>
        <v>0</v>
      </c>
      <c r="BE28" s="147">
        <f t="shared" si="5"/>
        <v>0</v>
      </c>
      <c r="CZ28" s="147">
        <v>0</v>
      </c>
    </row>
    <row r="29" spans="1:104" x14ac:dyDescent="0.2">
      <c r="A29" s="176"/>
      <c r="B29" s="177" t="s">
        <v>76</v>
      </c>
      <c r="C29" s="178" t="str">
        <f>CONCATENATE(B7," ",C7)</f>
        <v>721 Vnitřní kanalizace</v>
      </c>
      <c r="D29" s="176"/>
      <c r="E29" s="179"/>
      <c r="F29" s="179"/>
      <c r="G29" s="180">
        <f>SUM(G7:G28)</f>
        <v>0</v>
      </c>
      <c r="O29" s="169">
        <v>4</v>
      </c>
      <c r="BA29" s="181">
        <f>SUM(BA7:BA28)</f>
        <v>0</v>
      </c>
      <c r="BB29" s="181">
        <f>SUM(BB7:BB28)</f>
        <v>0</v>
      </c>
      <c r="BC29" s="181">
        <f>SUM(BC7:BC28)</f>
        <v>0</v>
      </c>
      <c r="BD29" s="181">
        <f>SUM(BD7:BD28)</f>
        <v>0</v>
      </c>
      <c r="BE29" s="181">
        <f>SUM(BE7:BE28)</f>
        <v>0</v>
      </c>
    </row>
    <row r="30" spans="1:104" x14ac:dyDescent="0.2">
      <c r="A30" s="162" t="s">
        <v>74</v>
      </c>
      <c r="B30" s="163" t="s">
        <v>118</v>
      </c>
      <c r="C30" s="164" t="s">
        <v>119</v>
      </c>
      <c r="D30" s="165"/>
      <c r="E30" s="166"/>
      <c r="F30" s="166"/>
      <c r="G30" s="167"/>
      <c r="H30" s="168"/>
      <c r="I30" s="168"/>
      <c r="O30" s="169">
        <v>1</v>
      </c>
    </row>
    <row r="31" spans="1:104" x14ac:dyDescent="0.2">
      <c r="A31" s="170">
        <v>22</v>
      </c>
      <c r="B31" s="171" t="s">
        <v>120</v>
      </c>
      <c r="C31" s="172" t="s">
        <v>283</v>
      </c>
      <c r="D31" s="173" t="s">
        <v>85</v>
      </c>
      <c r="E31" s="174">
        <v>385</v>
      </c>
      <c r="F31" s="174">
        <v>0</v>
      </c>
      <c r="G31" s="175">
        <f t="shared" ref="G31:G74" si="6">E31*F31</f>
        <v>0</v>
      </c>
      <c r="O31" s="169">
        <v>2</v>
      </c>
      <c r="AA31" s="147">
        <v>1</v>
      </c>
      <c r="AB31" s="147">
        <v>7</v>
      </c>
      <c r="AC31" s="147">
        <v>7</v>
      </c>
      <c r="AZ31" s="147">
        <v>2</v>
      </c>
      <c r="BA31" s="147">
        <f t="shared" ref="BA31:BA74" si="7">IF(AZ31=1,G31,0)</f>
        <v>0</v>
      </c>
      <c r="BB31" s="147">
        <f t="shared" ref="BB31:BB74" si="8">IF(AZ31=2,G31,0)</f>
        <v>0</v>
      </c>
      <c r="BC31" s="147">
        <f t="shared" ref="BC31:BC74" si="9">IF(AZ31=3,G31,0)</f>
        <v>0</v>
      </c>
      <c r="BD31" s="147">
        <f t="shared" ref="BD31:BD74" si="10">IF(AZ31=4,G31,0)</f>
        <v>0</v>
      </c>
      <c r="BE31" s="147">
        <f t="shared" ref="BE31:BE74" si="11">IF(AZ31=5,G31,0)</f>
        <v>0</v>
      </c>
      <c r="CZ31" s="147">
        <v>2.7999999999999998E-4</v>
      </c>
    </row>
    <row r="32" spans="1:104" x14ac:dyDescent="0.2">
      <c r="A32" s="170">
        <v>23</v>
      </c>
      <c r="B32" s="171" t="s">
        <v>121</v>
      </c>
      <c r="C32" s="172" t="s">
        <v>284</v>
      </c>
      <c r="D32" s="173" t="s">
        <v>85</v>
      </c>
      <c r="E32" s="174">
        <v>122</v>
      </c>
      <c r="F32" s="174">
        <v>0</v>
      </c>
      <c r="G32" s="175">
        <f t="shared" si="6"/>
        <v>0</v>
      </c>
      <c r="O32" s="169">
        <v>2</v>
      </c>
      <c r="AA32" s="147">
        <v>1</v>
      </c>
      <c r="AB32" s="147">
        <v>7</v>
      </c>
      <c r="AC32" s="147">
        <v>7</v>
      </c>
      <c r="AZ32" s="147">
        <v>2</v>
      </c>
      <c r="BA32" s="147">
        <f t="shared" si="7"/>
        <v>0</v>
      </c>
      <c r="BB32" s="147">
        <f t="shared" si="8"/>
        <v>0</v>
      </c>
      <c r="BC32" s="147">
        <f t="shared" si="9"/>
        <v>0</v>
      </c>
      <c r="BD32" s="147">
        <f t="shared" si="10"/>
        <v>0</v>
      </c>
      <c r="BE32" s="147">
        <f t="shared" si="11"/>
        <v>0</v>
      </c>
      <c r="CZ32" s="147">
        <v>2.7999999999999998E-4</v>
      </c>
    </row>
    <row r="33" spans="1:104" x14ac:dyDescent="0.2">
      <c r="A33" s="170">
        <v>24</v>
      </c>
      <c r="B33" s="171" t="s">
        <v>122</v>
      </c>
      <c r="C33" s="172" t="s">
        <v>285</v>
      </c>
      <c r="D33" s="173" t="s">
        <v>85</v>
      </c>
      <c r="E33" s="174">
        <v>51</v>
      </c>
      <c r="F33" s="174">
        <v>0</v>
      </c>
      <c r="G33" s="175">
        <f t="shared" si="6"/>
        <v>0</v>
      </c>
      <c r="O33" s="169">
        <v>2</v>
      </c>
      <c r="AA33" s="147">
        <v>1</v>
      </c>
      <c r="AB33" s="147">
        <v>7</v>
      </c>
      <c r="AC33" s="147">
        <v>7</v>
      </c>
      <c r="AZ33" s="147">
        <v>2</v>
      </c>
      <c r="BA33" s="147">
        <f t="shared" si="7"/>
        <v>0</v>
      </c>
      <c r="BB33" s="147">
        <f t="shared" si="8"/>
        <v>0</v>
      </c>
      <c r="BC33" s="147">
        <f t="shared" si="9"/>
        <v>0</v>
      </c>
      <c r="BD33" s="147">
        <f t="shared" si="10"/>
        <v>0</v>
      </c>
      <c r="BE33" s="147">
        <f t="shared" si="11"/>
        <v>0</v>
      </c>
      <c r="CZ33" s="147">
        <v>2.7999999999999998E-4</v>
      </c>
    </row>
    <row r="34" spans="1:104" x14ac:dyDescent="0.2">
      <c r="A34" s="170">
        <v>25</v>
      </c>
      <c r="B34" s="171" t="s">
        <v>123</v>
      </c>
      <c r="C34" s="172" t="s">
        <v>286</v>
      </c>
      <c r="D34" s="173" t="s">
        <v>85</v>
      </c>
      <c r="E34" s="174">
        <v>18</v>
      </c>
      <c r="F34" s="174">
        <v>0</v>
      </c>
      <c r="G34" s="175">
        <f t="shared" si="6"/>
        <v>0</v>
      </c>
      <c r="O34" s="169">
        <v>2</v>
      </c>
      <c r="AA34" s="147">
        <v>1</v>
      </c>
      <c r="AB34" s="147">
        <v>7</v>
      </c>
      <c r="AC34" s="147">
        <v>7</v>
      </c>
      <c r="AZ34" s="147">
        <v>2</v>
      </c>
      <c r="BA34" s="147">
        <f t="shared" si="7"/>
        <v>0</v>
      </c>
      <c r="BB34" s="147">
        <f t="shared" si="8"/>
        <v>0</v>
      </c>
      <c r="BC34" s="147">
        <f t="shared" si="9"/>
        <v>0</v>
      </c>
      <c r="BD34" s="147">
        <f t="shared" si="10"/>
        <v>0</v>
      </c>
      <c r="BE34" s="147">
        <f t="shared" si="11"/>
        <v>0</v>
      </c>
      <c r="CZ34" s="147">
        <v>2.7999999999999998E-4</v>
      </c>
    </row>
    <row r="35" spans="1:104" x14ac:dyDescent="0.2">
      <c r="A35" s="170">
        <v>26</v>
      </c>
      <c r="B35" s="171" t="s">
        <v>124</v>
      </c>
      <c r="C35" s="172" t="s">
        <v>287</v>
      </c>
      <c r="D35" s="173" t="s">
        <v>85</v>
      </c>
      <c r="E35" s="174">
        <v>5</v>
      </c>
      <c r="F35" s="174">
        <v>0</v>
      </c>
      <c r="G35" s="175">
        <f t="shared" si="6"/>
        <v>0</v>
      </c>
      <c r="O35" s="169">
        <v>2</v>
      </c>
      <c r="AA35" s="147">
        <v>1</v>
      </c>
      <c r="AB35" s="147">
        <v>7</v>
      </c>
      <c r="AC35" s="147">
        <v>7</v>
      </c>
      <c r="AZ35" s="147">
        <v>2</v>
      </c>
      <c r="BA35" s="147">
        <f t="shared" si="7"/>
        <v>0</v>
      </c>
      <c r="BB35" s="147">
        <f t="shared" si="8"/>
        <v>0</v>
      </c>
      <c r="BC35" s="147">
        <f t="shared" si="9"/>
        <v>0</v>
      </c>
      <c r="BD35" s="147">
        <f t="shared" si="10"/>
        <v>0</v>
      </c>
      <c r="BE35" s="147">
        <f t="shared" si="11"/>
        <v>0</v>
      </c>
      <c r="CZ35" s="147">
        <v>2.7999999999999998E-4</v>
      </c>
    </row>
    <row r="36" spans="1:104" x14ac:dyDescent="0.2">
      <c r="A36" s="170">
        <v>27</v>
      </c>
      <c r="B36" s="171" t="s">
        <v>125</v>
      </c>
      <c r="C36" s="172" t="s">
        <v>126</v>
      </c>
      <c r="D36" s="173" t="s">
        <v>85</v>
      </c>
      <c r="E36" s="174">
        <v>184</v>
      </c>
      <c r="F36" s="174">
        <v>0</v>
      </c>
      <c r="G36" s="175">
        <f t="shared" si="6"/>
        <v>0</v>
      </c>
      <c r="O36" s="169">
        <v>2</v>
      </c>
      <c r="AA36" s="147">
        <v>1</v>
      </c>
      <c r="AB36" s="147">
        <v>7</v>
      </c>
      <c r="AC36" s="147">
        <v>7</v>
      </c>
      <c r="AZ36" s="147">
        <v>2</v>
      </c>
      <c r="BA36" s="147">
        <f t="shared" si="7"/>
        <v>0</v>
      </c>
      <c r="BB36" s="147">
        <f t="shared" si="8"/>
        <v>0</v>
      </c>
      <c r="BC36" s="147">
        <f t="shared" si="9"/>
        <v>0</v>
      </c>
      <c r="BD36" s="147">
        <f t="shared" si="10"/>
        <v>0</v>
      </c>
      <c r="BE36" s="147">
        <f t="shared" si="11"/>
        <v>0</v>
      </c>
      <c r="CZ36" s="147">
        <v>2.7999999999999998E-4</v>
      </c>
    </row>
    <row r="37" spans="1:104" x14ac:dyDescent="0.2">
      <c r="A37" s="170">
        <v>28</v>
      </c>
      <c r="B37" s="171" t="s">
        <v>127</v>
      </c>
      <c r="C37" s="172" t="s">
        <v>128</v>
      </c>
      <c r="D37" s="173" t="s">
        <v>85</v>
      </c>
      <c r="E37" s="174">
        <v>122</v>
      </c>
      <c r="F37" s="174">
        <v>0</v>
      </c>
      <c r="G37" s="175">
        <f t="shared" si="6"/>
        <v>0</v>
      </c>
      <c r="O37" s="169">
        <v>2</v>
      </c>
      <c r="AA37" s="147">
        <v>1</v>
      </c>
      <c r="AB37" s="147">
        <v>7</v>
      </c>
      <c r="AC37" s="147">
        <v>7</v>
      </c>
      <c r="AZ37" s="147">
        <v>2</v>
      </c>
      <c r="BA37" s="147">
        <f t="shared" si="7"/>
        <v>0</v>
      </c>
      <c r="BB37" s="147">
        <f t="shared" si="8"/>
        <v>0</v>
      </c>
      <c r="BC37" s="147">
        <f t="shared" si="9"/>
        <v>0</v>
      </c>
      <c r="BD37" s="147">
        <f t="shared" si="10"/>
        <v>0</v>
      </c>
      <c r="BE37" s="147">
        <f t="shared" si="11"/>
        <v>0</v>
      </c>
      <c r="CZ37" s="147">
        <v>2.7999999999999998E-4</v>
      </c>
    </row>
    <row r="38" spans="1:104" x14ac:dyDescent="0.2">
      <c r="A38" s="170">
        <v>29</v>
      </c>
      <c r="B38" s="171" t="s">
        <v>129</v>
      </c>
      <c r="C38" s="172" t="s">
        <v>130</v>
      </c>
      <c r="D38" s="173" t="s">
        <v>85</v>
      </c>
      <c r="E38" s="174">
        <v>51</v>
      </c>
      <c r="F38" s="174">
        <v>0</v>
      </c>
      <c r="G38" s="175">
        <f t="shared" si="6"/>
        <v>0</v>
      </c>
      <c r="O38" s="169">
        <v>2</v>
      </c>
      <c r="AA38" s="147">
        <v>1</v>
      </c>
      <c r="AB38" s="147">
        <v>7</v>
      </c>
      <c r="AC38" s="147">
        <v>7</v>
      </c>
      <c r="AZ38" s="147">
        <v>2</v>
      </c>
      <c r="BA38" s="147">
        <f t="shared" si="7"/>
        <v>0</v>
      </c>
      <c r="BB38" s="147">
        <f t="shared" si="8"/>
        <v>0</v>
      </c>
      <c r="BC38" s="147">
        <f t="shared" si="9"/>
        <v>0</v>
      </c>
      <c r="BD38" s="147">
        <f t="shared" si="10"/>
        <v>0</v>
      </c>
      <c r="BE38" s="147">
        <f t="shared" si="11"/>
        <v>0</v>
      </c>
      <c r="CZ38" s="147">
        <v>2.7999999999999998E-4</v>
      </c>
    </row>
    <row r="39" spans="1:104" x14ac:dyDescent="0.2">
      <c r="A39" s="170">
        <v>30</v>
      </c>
      <c r="B39" s="171" t="s">
        <v>131</v>
      </c>
      <c r="C39" s="172" t="s">
        <v>132</v>
      </c>
      <c r="D39" s="173" t="s">
        <v>85</v>
      </c>
      <c r="E39" s="174">
        <v>18</v>
      </c>
      <c r="F39" s="174">
        <v>0</v>
      </c>
      <c r="G39" s="175">
        <f t="shared" si="6"/>
        <v>0</v>
      </c>
      <c r="O39" s="169">
        <v>2</v>
      </c>
      <c r="AA39" s="147">
        <v>1</v>
      </c>
      <c r="AB39" s="147">
        <v>7</v>
      </c>
      <c r="AC39" s="147">
        <v>7</v>
      </c>
      <c r="AZ39" s="147">
        <v>2</v>
      </c>
      <c r="BA39" s="147">
        <f t="shared" si="7"/>
        <v>0</v>
      </c>
      <c r="BB39" s="147">
        <f t="shared" si="8"/>
        <v>0</v>
      </c>
      <c r="BC39" s="147">
        <f t="shared" si="9"/>
        <v>0</v>
      </c>
      <c r="BD39" s="147">
        <f t="shared" si="10"/>
        <v>0</v>
      </c>
      <c r="BE39" s="147">
        <f t="shared" si="11"/>
        <v>0</v>
      </c>
      <c r="CZ39" s="147">
        <v>2.7999999999999998E-4</v>
      </c>
    </row>
    <row r="40" spans="1:104" x14ac:dyDescent="0.2">
      <c r="A40" s="170">
        <v>31</v>
      </c>
      <c r="B40" s="171" t="s">
        <v>133</v>
      </c>
      <c r="C40" s="172" t="s">
        <v>134</v>
      </c>
      <c r="D40" s="173" t="s">
        <v>85</v>
      </c>
      <c r="E40" s="174">
        <v>5</v>
      </c>
      <c r="F40" s="174">
        <v>0</v>
      </c>
      <c r="G40" s="175">
        <f t="shared" si="6"/>
        <v>0</v>
      </c>
      <c r="O40" s="169">
        <v>2</v>
      </c>
      <c r="AA40" s="147">
        <v>1</v>
      </c>
      <c r="AB40" s="147">
        <v>7</v>
      </c>
      <c r="AC40" s="147">
        <v>7</v>
      </c>
      <c r="AZ40" s="147">
        <v>2</v>
      </c>
      <c r="BA40" s="147">
        <f t="shared" si="7"/>
        <v>0</v>
      </c>
      <c r="BB40" s="147">
        <f t="shared" si="8"/>
        <v>0</v>
      </c>
      <c r="BC40" s="147">
        <f t="shared" si="9"/>
        <v>0</v>
      </c>
      <c r="BD40" s="147">
        <f t="shared" si="10"/>
        <v>0</v>
      </c>
      <c r="BE40" s="147">
        <f t="shared" si="11"/>
        <v>0</v>
      </c>
      <c r="CZ40" s="147">
        <v>2.7999999999999998E-4</v>
      </c>
    </row>
    <row r="41" spans="1:104" x14ac:dyDescent="0.2">
      <c r="A41" s="170">
        <v>32</v>
      </c>
      <c r="B41" s="171" t="s">
        <v>135</v>
      </c>
      <c r="C41" s="172" t="s">
        <v>288</v>
      </c>
      <c r="D41" s="173" t="s">
        <v>102</v>
      </c>
      <c r="E41" s="174">
        <v>46</v>
      </c>
      <c r="F41" s="174">
        <v>0</v>
      </c>
      <c r="G41" s="175">
        <f t="shared" si="6"/>
        <v>0</v>
      </c>
      <c r="O41" s="169">
        <v>2</v>
      </c>
      <c r="AA41" s="147">
        <v>1</v>
      </c>
      <c r="AB41" s="147">
        <v>7</v>
      </c>
      <c r="AC41" s="147">
        <v>7</v>
      </c>
      <c r="AZ41" s="147">
        <v>2</v>
      </c>
      <c r="BA41" s="147">
        <f t="shared" si="7"/>
        <v>0</v>
      </c>
      <c r="BB41" s="147">
        <f t="shared" si="8"/>
        <v>0</v>
      </c>
      <c r="BC41" s="147">
        <f t="shared" si="9"/>
        <v>0</v>
      </c>
      <c r="BD41" s="147">
        <f t="shared" si="10"/>
        <v>0</v>
      </c>
      <c r="BE41" s="147">
        <f t="shared" si="11"/>
        <v>0</v>
      </c>
      <c r="CZ41" s="147">
        <v>2.7999999999999998E-4</v>
      </c>
    </row>
    <row r="42" spans="1:104" x14ac:dyDescent="0.2">
      <c r="A42" s="170">
        <v>33</v>
      </c>
      <c r="B42" s="171" t="s">
        <v>136</v>
      </c>
      <c r="C42" s="172" t="s">
        <v>137</v>
      </c>
      <c r="D42" s="173" t="s">
        <v>102</v>
      </c>
      <c r="E42" s="174">
        <v>2</v>
      </c>
      <c r="F42" s="174">
        <v>0</v>
      </c>
      <c r="G42" s="175">
        <f t="shared" si="6"/>
        <v>0</v>
      </c>
      <c r="O42" s="169">
        <v>2</v>
      </c>
      <c r="AA42" s="147">
        <v>1</v>
      </c>
      <c r="AB42" s="147">
        <v>7</v>
      </c>
      <c r="AC42" s="147">
        <v>7</v>
      </c>
      <c r="AZ42" s="147">
        <v>2</v>
      </c>
      <c r="BA42" s="147">
        <f t="shared" si="7"/>
        <v>0</v>
      </c>
      <c r="BB42" s="147">
        <f t="shared" si="8"/>
        <v>0</v>
      </c>
      <c r="BC42" s="147">
        <f t="shared" si="9"/>
        <v>0</v>
      </c>
      <c r="BD42" s="147">
        <f t="shared" si="10"/>
        <v>0</v>
      </c>
      <c r="BE42" s="147">
        <f t="shared" si="11"/>
        <v>0</v>
      </c>
      <c r="CZ42" s="147">
        <v>0</v>
      </c>
    </row>
    <row r="43" spans="1:104" x14ac:dyDescent="0.2">
      <c r="A43" s="170">
        <v>34</v>
      </c>
      <c r="B43" s="171" t="s">
        <v>138</v>
      </c>
      <c r="C43" s="172" t="s">
        <v>139</v>
      </c>
      <c r="D43" s="173" t="s">
        <v>102</v>
      </c>
      <c r="E43" s="174">
        <v>46</v>
      </c>
      <c r="F43" s="174">
        <v>0</v>
      </c>
      <c r="G43" s="175">
        <f t="shared" si="6"/>
        <v>0</v>
      </c>
      <c r="O43" s="169">
        <v>2</v>
      </c>
      <c r="AA43" s="147">
        <v>1</v>
      </c>
      <c r="AB43" s="147">
        <v>7</v>
      </c>
      <c r="AC43" s="147">
        <v>7</v>
      </c>
      <c r="AZ43" s="147">
        <v>2</v>
      </c>
      <c r="BA43" s="147">
        <f t="shared" si="7"/>
        <v>0</v>
      </c>
      <c r="BB43" s="147">
        <f t="shared" si="8"/>
        <v>0</v>
      </c>
      <c r="BC43" s="147">
        <f t="shared" si="9"/>
        <v>0</v>
      </c>
      <c r="BD43" s="147">
        <f t="shared" si="10"/>
        <v>0</v>
      </c>
      <c r="BE43" s="147">
        <f t="shared" si="11"/>
        <v>0</v>
      </c>
      <c r="CZ43" s="147">
        <v>5.9000000000000003E-4</v>
      </c>
    </row>
    <row r="44" spans="1:104" x14ac:dyDescent="0.2">
      <c r="A44" s="170">
        <v>35</v>
      </c>
      <c r="B44" s="171" t="s">
        <v>140</v>
      </c>
      <c r="C44" s="172" t="s">
        <v>141</v>
      </c>
      <c r="D44" s="173" t="s">
        <v>85</v>
      </c>
      <c r="E44" s="174">
        <v>581</v>
      </c>
      <c r="F44" s="174">
        <v>0</v>
      </c>
      <c r="G44" s="175">
        <f t="shared" si="6"/>
        <v>0</v>
      </c>
      <c r="O44" s="169">
        <v>2</v>
      </c>
      <c r="AA44" s="147">
        <v>1</v>
      </c>
      <c r="AB44" s="147">
        <v>7</v>
      </c>
      <c r="AC44" s="147">
        <v>7</v>
      </c>
      <c r="AZ44" s="147">
        <v>2</v>
      </c>
      <c r="BA44" s="147">
        <f t="shared" si="7"/>
        <v>0</v>
      </c>
      <c r="BB44" s="147">
        <f t="shared" si="8"/>
        <v>0</v>
      </c>
      <c r="BC44" s="147">
        <f t="shared" si="9"/>
        <v>0</v>
      </c>
      <c r="BD44" s="147">
        <f t="shared" si="10"/>
        <v>0</v>
      </c>
      <c r="BE44" s="147">
        <f t="shared" si="11"/>
        <v>0</v>
      </c>
      <c r="CZ44" s="147">
        <v>1E-4</v>
      </c>
    </row>
    <row r="45" spans="1:104" x14ac:dyDescent="0.2">
      <c r="A45" s="170">
        <v>36</v>
      </c>
      <c r="B45" s="171" t="s">
        <v>142</v>
      </c>
      <c r="C45" s="172" t="s">
        <v>143</v>
      </c>
      <c r="D45" s="173" t="s">
        <v>85</v>
      </c>
      <c r="E45" s="174">
        <v>122</v>
      </c>
      <c r="F45" s="174">
        <v>0</v>
      </c>
      <c r="G45" s="175">
        <f t="shared" si="6"/>
        <v>0</v>
      </c>
      <c r="O45" s="169">
        <v>2</v>
      </c>
      <c r="AA45" s="147">
        <v>1</v>
      </c>
      <c r="AB45" s="147">
        <v>7</v>
      </c>
      <c r="AC45" s="147">
        <v>7</v>
      </c>
      <c r="AZ45" s="147">
        <v>2</v>
      </c>
      <c r="BA45" s="147">
        <f t="shared" si="7"/>
        <v>0</v>
      </c>
      <c r="BB45" s="147">
        <f t="shared" si="8"/>
        <v>0</v>
      </c>
      <c r="BC45" s="147">
        <f t="shared" si="9"/>
        <v>0</v>
      </c>
      <c r="BD45" s="147">
        <f t="shared" si="10"/>
        <v>0</v>
      </c>
      <c r="BE45" s="147">
        <f t="shared" si="11"/>
        <v>0</v>
      </c>
      <c r="CZ45" s="147">
        <v>1E-4</v>
      </c>
    </row>
    <row r="46" spans="1:104" x14ac:dyDescent="0.2">
      <c r="A46" s="170">
        <v>37</v>
      </c>
      <c r="B46" s="171" t="s">
        <v>144</v>
      </c>
      <c r="C46" s="172" t="s">
        <v>145</v>
      </c>
      <c r="D46" s="173" t="s">
        <v>85</v>
      </c>
      <c r="E46" s="174">
        <v>63</v>
      </c>
      <c r="F46" s="174">
        <v>0</v>
      </c>
      <c r="G46" s="175">
        <f t="shared" si="6"/>
        <v>0</v>
      </c>
      <c r="O46" s="169">
        <v>2</v>
      </c>
      <c r="AA46" s="147">
        <v>1</v>
      </c>
      <c r="AB46" s="147">
        <v>7</v>
      </c>
      <c r="AC46" s="147">
        <v>7</v>
      </c>
      <c r="AZ46" s="147">
        <v>2</v>
      </c>
      <c r="BA46" s="147">
        <f t="shared" si="7"/>
        <v>0</v>
      </c>
      <c r="BB46" s="147">
        <f t="shared" si="8"/>
        <v>0</v>
      </c>
      <c r="BC46" s="147">
        <f t="shared" si="9"/>
        <v>0</v>
      </c>
      <c r="BD46" s="147">
        <f t="shared" si="10"/>
        <v>0</v>
      </c>
      <c r="BE46" s="147">
        <f t="shared" si="11"/>
        <v>0</v>
      </c>
      <c r="CZ46" s="147">
        <v>1E-4</v>
      </c>
    </row>
    <row r="47" spans="1:104" x14ac:dyDescent="0.2">
      <c r="A47" s="170">
        <v>38</v>
      </c>
      <c r="B47" s="171" t="s">
        <v>146</v>
      </c>
      <c r="C47" s="172" t="s">
        <v>147</v>
      </c>
      <c r="D47" s="173" t="s">
        <v>85</v>
      </c>
      <c r="E47" s="174">
        <v>43</v>
      </c>
      <c r="F47" s="174">
        <v>0</v>
      </c>
      <c r="G47" s="175">
        <f t="shared" si="6"/>
        <v>0</v>
      </c>
      <c r="O47" s="169">
        <v>2</v>
      </c>
      <c r="AA47" s="147">
        <v>1</v>
      </c>
      <c r="AB47" s="147">
        <v>7</v>
      </c>
      <c r="AC47" s="147">
        <v>7</v>
      </c>
      <c r="AZ47" s="147">
        <v>2</v>
      </c>
      <c r="BA47" s="147">
        <f t="shared" si="7"/>
        <v>0</v>
      </c>
      <c r="BB47" s="147">
        <f t="shared" si="8"/>
        <v>0</v>
      </c>
      <c r="BC47" s="147">
        <f t="shared" si="9"/>
        <v>0</v>
      </c>
      <c r="BD47" s="147">
        <f t="shared" si="10"/>
        <v>0</v>
      </c>
      <c r="BE47" s="147">
        <f t="shared" si="11"/>
        <v>0</v>
      </c>
      <c r="CZ47" s="147">
        <v>1E-4</v>
      </c>
    </row>
    <row r="48" spans="1:104" x14ac:dyDescent="0.2">
      <c r="A48" s="170">
        <v>39</v>
      </c>
      <c r="B48" s="171" t="s">
        <v>148</v>
      </c>
      <c r="C48" s="172" t="s">
        <v>149</v>
      </c>
      <c r="D48" s="173" t="s">
        <v>85</v>
      </c>
      <c r="E48" s="174">
        <v>18</v>
      </c>
      <c r="F48" s="174">
        <v>0</v>
      </c>
      <c r="G48" s="175">
        <f t="shared" si="6"/>
        <v>0</v>
      </c>
      <c r="O48" s="169">
        <v>2</v>
      </c>
      <c r="AA48" s="147">
        <v>1</v>
      </c>
      <c r="AB48" s="147">
        <v>7</v>
      </c>
      <c r="AC48" s="147">
        <v>7</v>
      </c>
      <c r="AZ48" s="147">
        <v>2</v>
      </c>
      <c r="BA48" s="147">
        <f t="shared" si="7"/>
        <v>0</v>
      </c>
      <c r="BB48" s="147">
        <f t="shared" si="8"/>
        <v>0</v>
      </c>
      <c r="BC48" s="147">
        <f t="shared" si="9"/>
        <v>0</v>
      </c>
      <c r="BD48" s="147">
        <f t="shared" si="10"/>
        <v>0</v>
      </c>
      <c r="BE48" s="147">
        <f t="shared" si="11"/>
        <v>0</v>
      </c>
      <c r="CZ48" s="147">
        <v>1E-4</v>
      </c>
    </row>
    <row r="49" spans="1:104" x14ac:dyDescent="0.2">
      <c r="A49" s="170">
        <v>40</v>
      </c>
      <c r="B49" s="171" t="s">
        <v>150</v>
      </c>
      <c r="C49" s="172" t="s">
        <v>151</v>
      </c>
      <c r="D49" s="173" t="s">
        <v>85</v>
      </c>
      <c r="E49" s="174">
        <v>5</v>
      </c>
      <c r="F49" s="174">
        <v>0</v>
      </c>
      <c r="G49" s="175">
        <f t="shared" si="6"/>
        <v>0</v>
      </c>
      <c r="O49" s="169">
        <v>2</v>
      </c>
      <c r="AA49" s="147">
        <v>1</v>
      </c>
      <c r="AB49" s="147">
        <v>7</v>
      </c>
      <c r="AC49" s="147">
        <v>7</v>
      </c>
      <c r="AZ49" s="147">
        <v>2</v>
      </c>
      <c r="BA49" s="147">
        <f t="shared" si="7"/>
        <v>0</v>
      </c>
      <c r="BB49" s="147">
        <f t="shared" si="8"/>
        <v>0</v>
      </c>
      <c r="BC49" s="147">
        <f t="shared" si="9"/>
        <v>0</v>
      </c>
      <c r="BD49" s="147">
        <f t="shared" si="10"/>
        <v>0</v>
      </c>
      <c r="BE49" s="147">
        <f t="shared" si="11"/>
        <v>0</v>
      </c>
      <c r="CZ49" s="147">
        <v>1E-4</v>
      </c>
    </row>
    <row r="50" spans="1:104" x14ac:dyDescent="0.2">
      <c r="A50" s="170">
        <v>41</v>
      </c>
      <c r="B50" s="171" t="s">
        <v>152</v>
      </c>
      <c r="C50" s="172" t="s">
        <v>153</v>
      </c>
      <c r="D50" s="173" t="s">
        <v>85</v>
      </c>
      <c r="E50" s="174">
        <v>263</v>
      </c>
      <c r="F50" s="174">
        <v>0</v>
      </c>
      <c r="G50" s="175">
        <f t="shared" si="6"/>
        <v>0</v>
      </c>
      <c r="O50" s="169">
        <v>2</v>
      </c>
      <c r="AA50" s="147">
        <v>1</v>
      </c>
      <c r="AB50" s="147">
        <v>7</v>
      </c>
      <c r="AC50" s="147">
        <v>7</v>
      </c>
      <c r="AZ50" s="147">
        <v>2</v>
      </c>
      <c r="BA50" s="147">
        <f t="shared" si="7"/>
        <v>0</v>
      </c>
      <c r="BB50" s="147">
        <f t="shared" si="8"/>
        <v>0</v>
      </c>
      <c r="BC50" s="147">
        <f t="shared" si="9"/>
        <v>0</v>
      </c>
      <c r="BD50" s="147">
        <f t="shared" si="10"/>
        <v>0</v>
      </c>
      <c r="BE50" s="147">
        <f t="shared" si="11"/>
        <v>0</v>
      </c>
      <c r="CZ50" s="147">
        <v>1E-4</v>
      </c>
    </row>
    <row r="51" spans="1:104" x14ac:dyDescent="0.2">
      <c r="A51" s="170">
        <v>42</v>
      </c>
      <c r="B51" s="171" t="s">
        <v>154</v>
      </c>
      <c r="C51" s="172" t="s">
        <v>155</v>
      </c>
      <c r="D51" s="173" t="s">
        <v>85</v>
      </c>
      <c r="E51" s="174">
        <v>59</v>
      </c>
      <c r="F51" s="174">
        <v>0</v>
      </c>
      <c r="G51" s="175">
        <f t="shared" si="6"/>
        <v>0</v>
      </c>
      <c r="O51" s="169">
        <v>2</v>
      </c>
      <c r="AA51" s="147">
        <v>1</v>
      </c>
      <c r="AB51" s="147">
        <v>7</v>
      </c>
      <c r="AC51" s="147">
        <v>7</v>
      </c>
      <c r="AZ51" s="147">
        <v>2</v>
      </c>
      <c r="BA51" s="147">
        <f t="shared" si="7"/>
        <v>0</v>
      </c>
      <c r="BB51" s="147">
        <f t="shared" si="8"/>
        <v>0</v>
      </c>
      <c r="BC51" s="147">
        <f t="shared" si="9"/>
        <v>0</v>
      </c>
      <c r="BD51" s="147">
        <f t="shared" si="10"/>
        <v>0</v>
      </c>
      <c r="BE51" s="147">
        <f t="shared" si="11"/>
        <v>0</v>
      </c>
      <c r="CZ51" s="147">
        <v>1E-4</v>
      </c>
    </row>
    <row r="52" spans="1:104" x14ac:dyDescent="0.2">
      <c r="A52" s="170">
        <v>43</v>
      </c>
      <c r="B52" s="171" t="s">
        <v>156</v>
      </c>
      <c r="C52" s="172" t="s">
        <v>157</v>
      </c>
      <c r="D52" s="173" t="s">
        <v>85</v>
      </c>
      <c r="E52" s="174">
        <v>8</v>
      </c>
      <c r="F52" s="174">
        <v>0</v>
      </c>
      <c r="G52" s="175">
        <f t="shared" si="6"/>
        <v>0</v>
      </c>
      <c r="O52" s="169">
        <v>2</v>
      </c>
      <c r="AA52" s="147">
        <v>1</v>
      </c>
      <c r="AB52" s="147">
        <v>7</v>
      </c>
      <c r="AC52" s="147">
        <v>7</v>
      </c>
      <c r="AZ52" s="147">
        <v>2</v>
      </c>
      <c r="BA52" s="147">
        <f t="shared" si="7"/>
        <v>0</v>
      </c>
      <c r="BB52" s="147">
        <f t="shared" si="8"/>
        <v>0</v>
      </c>
      <c r="BC52" s="147">
        <f t="shared" si="9"/>
        <v>0</v>
      </c>
      <c r="BD52" s="147">
        <f t="shared" si="10"/>
        <v>0</v>
      </c>
      <c r="BE52" s="147">
        <f t="shared" si="11"/>
        <v>0</v>
      </c>
      <c r="CZ52" s="147">
        <v>1E-4</v>
      </c>
    </row>
    <row r="53" spans="1:104" x14ac:dyDescent="0.2">
      <c r="A53" s="170">
        <v>44</v>
      </c>
      <c r="B53" s="171" t="s">
        <v>158</v>
      </c>
      <c r="C53" s="172" t="s">
        <v>159</v>
      </c>
      <c r="D53" s="173" t="s">
        <v>102</v>
      </c>
      <c r="E53" s="174">
        <v>5</v>
      </c>
      <c r="F53" s="174">
        <v>0</v>
      </c>
      <c r="G53" s="175">
        <f t="shared" si="6"/>
        <v>0</v>
      </c>
      <c r="O53" s="169">
        <v>2</v>
      </c>
      <c r="AA53" s="147">
        <v>1</v>
      </c>
      <c r="AB53" s="147">
        <v>7</v>
      </c>
      <c r="AC53" s="147">
        <v>7</v>
      </c>
      <c r="AZ53" s="147">
        <v>2</v>
      </c>
      <c r="BA53" s="147">
        <f t="shared" si="7"/>
        <v>0</v>
      </c>
      <c r="BB53" s="147">
        <f t="shared" si="8"/>
        <v>0</v>
      </c>
      <c r="BC53" s="147">
        <f t="shared" si="9"/>
        <v>0</v>
      </c>
      <c r="BD53" s="147">
        <f t="shared" si="10"/>
        <v>0</v>
      </c>
      <c r="BE53" s="147">
        <f t="shared" si="11"/>
        <v>0</v>
      </c>
      <c r="CZ53" s="147">
        <v>3.5E-4</v>
      </c>
    </row>
    <row r="54" spans="1:104" x14ac:dyDescent="0.2">
      <c r="A54" s="170">
        <v>45</v>
      </c>
      <c r="B54" s="171" t="s">
        <v>160</v>
      </c>
      <c r="C54" s="172" t="s">
        <v>161</v>
      </c>
      <c r="D54" s="173" t="s">
        <v>102</v>
      </c>
      <c r="E54" s="174">
        <v>2</v>
      </c>
      <c r="F54" s="174">
        <v>0</v>
      </c>
      <c r="G54" s="175">
        <f t="shared" si="6"/>
        <v>0</v>
      </c>
      <c r="O54" s="169">
        <v>2</v>
      </c>
      <c r="AA54" s="147">
        <v>1</v>
      </c>
      <c r="AB54" s="147">
        <v>7</v>
      </c>
      <c r="AC54" s="147">
        <v>7</v>
      </c>
      <c r="AZ54" s="147">
        <v>2</v>
      </c>
      <c r="BA54" s="147">
        <f t="shared" si="7"/>
        <v>0</v>
      </c>
      <c r="BB54" s="147">
        <f t="shared" si="8"/>
        <v>0</v>
      </c>
      <c r="BC54" s="147">
        <f t="shared" si="9"/>
        <v>0</v>
      </c>
      <c r="BD54" s="147">
        <f t="shared" si="10"/>
        <v>0</v>
      </c>
      <c r="BE54" s="147">
        <f t="shared" si="11"/>
        <v>0</v>
      </c>
      <c r="CZ54" s="147">
        <v>3.5E-4</v>
      </c>
    </row>
    <row r="55" spans="1:104" x14ac:dyDescent="0.2">
      <c r="A55" s="170">
        <v>46</v>
      </c>
      <c r="B55" s="171" t="s">
        <v>162</v>
      </c>
      <c r="C55" s="172" t="s">
        <v>163</v>
      </c>
      <c r="D55" s="173" t="s">
        <v>102</v>
      </c>
      <c r="E55" s="174">
        <v>2</v>
      </c>
      <c r="F55" s="174">
        <v>0</v>
      </c>
      <c r="G55" s="175">
        <f t="shared" si="6"/>
        <v>0</v>
      </c>
      <c r="O55" s="169">
        <v>2</v>
      </c>
      <c r="AA55" s="147">
        <v>1</v>
      </c>
      <c r="AB55" s="147">
        <v>7</v>
      </c>
      <c r="AC55" s="147">
        <v>7</v>
      </c>
      <c r="AZ55" s="147">
        <v>2</v>
      </c>
      <c r="BA55" s="147">
        <f t="shared" si="7"/>
        <v>0</v>
      </c>
      <c r="BB55" s="147">
        <f t="shared" si="8"/>
        <v>0</v>
      </c>
      <c r="BC55" s="147">
        <f t="shared" si="9"/>
        <v>0</v>
      </c>
      <c r="BD55" s="147">
        <f t="shared" si="10"/>
        <v>0</v>
      </c>
      <c r="BE55" s="147">
        <f t="shared" si="11"/>
        <v>0</v>
      </c>
      <c r="CZ55" s="147">
        <v>3.5E-4</v>
      </c>
    </row>
    <row r="56" spans="1:104" x14ac:dyDescent="0.2">
      <c r="A56" s="170">
        <v>47</v>
      </c>
      <c r="B56" s="171" t="s">
        <v>164</v>
      </c>
      <c r="C56" s="172" t="s">
        <v>165</v>
      </c>
      <c r="D56" s="173" t="s">
        <v>102</v>
      </c>
      <c r="E56" s="174">
        <v>1</v>
      </c>
      <c r="F56" s="174">
        <v>0</v>
      </c>
      <c r="G56" s="175">
        <f t="shared" si="6"/>
        <v>0</v>
      </c>
      <c r="O56" s="169">
        <v>2</v>
      </c>
      <c r="AA56" s="147">
        <v>1</v>
      </c>
      <c r="AB56" s="147">
        <v>7</v>
      </c>
      <c r="AC56" s="147">
        <v>7</v>
      </c>
      <c r="AZ56" s="147">
        <v>2</v>
      </c>
      <c r="BA56" s="147">
        <f t="shared" si="7"/>
        <v>0</v>
      </c>
      <c r="BB56" s="147">
        <f t="shared" si="8"/>
        <v>0</v>
      </c>
      <c r="BC56" s="147">
        <f t="shared" si="9"/>
        <v>0</v>
      </c>
      <c r="BD56" s="147">
        <f t="shared" si="10"/>
        <v>0</v>
      </c>
      <c r="BE56" s="147">
        <f t="shared" si="11"/>
        <v>0</v>
      </c>
      <c r="CZ56" s="147">
        <v>3.5E-4</v>
      </c>
    </row>
    <row r="57" spans="1:104" x14ac:dyDescent="0.2">
      <c r="A57" s="170">
        <v>48</v>
      </c>
      <c r="B57" s="171" t="s">
        <v>166</v>
      </c>
      <c r="C57" s="172" t="s">
        <v>167</v>
      </c>
      <c r="D57" s="173" t="s">
        <v>102</v>
      </c>
      <c r="E57" s="174">
        <v>5</v>
      </c>
      <c r="F57" s="174">
        <v>0</v>
      </c>
      <c r="G57" s="175">
        <f t="shared" si="6"/>
        <v>0</v>
      </c>
      <c r="O57" s="169">
        <v>2</v>
      </c>
      <c r="AA57" s="147">
        <v>1</v>
      </c>
      <c r="AB57" s="147">
        <v>7</v>
      </c>
      <c r="AC57" s="147">
        <v>7</v>
      </c>
      <c r="AZ57" s="147">
        <v>2</v>
      </c>
      <c r="BA57" s="147">
        <f t="shared" si="7"/>
        <v>0</v>
      </c>
      <c r="BB57" s="147">
        <f t="shared" si="8"/>
        <v>0</v>
      </c>
      <c r="BC57" s="147">
        <f t="shared" si="9"/>
        <v>0</v>
      </c>
      <c r="BD57" s="147">
        <f t="shared" si="10"/>
        <v>0</v>
      </c>
      <c r="BE57" s="147">
        <f t="shared" si="11"/>
        <v>0</v>
      </c>
      <c r="CZ57" s="147">
        <v>2.0000000000000002E-5</v>
      </c>
    </row>
    <row r="58" spans="1:104" x14ac:dyDescent="0.2">
      <c r="A58" s="170">
        <v>49</v>
      </c>
      <c r="B58" s="171" t="s">
        <v>168</v>
      </c>
      <c r="C58" s="172" t="s">
        <v>169</v>
      </c>
      <c r="D58" s="173" t="s">
        <v>102</v>
      </c>
      <c r="E58" s="174">
        <v>2</v>
      </c>
      <c r="F58" s="174">
        <v>0</v>
      </c>
      <c r="G58" s="175">
        <f t="shared" si="6"/>
        <v>0</v>
      </c>
      <c r="O58" s="169">
        <v>2</v>
      </c>
      <c r="AA58" s="147">
        <v>1</v>
      </c>
      <c r="AB58" s="147">
        <v>7</v>
      </c>
      <c r="AC58" s="147">
        <v>7</v>
      </c>
      <c r="AZ58" s="147">
        <v>2</v>
      </c>
      <c r="BA58" s="147">
        <f t="shared" si="7"/>
        <v>0</v>
      </c>
      <c r="BB58" s="147">
        <f t="shared" si="8"/>
        <v>0</v>
      </c>
      <c r="BC58" s="147">
        <f t="shared" si="9"/>
        <v>0</v>
      </c>
      <c r="BD58" s="147">
        <f t="shared" si="10"/>
        <v>0</v>
      </c>
      <c r="BE58" s="147">
        <f t="shared" si="11"/>
        <v>0</v>
      </c>
      <c r="CZ58" s="147">
        <v>2.0000000000000002E-5</v>
      </c>
    </row>
    <row r="59" spans="1:104" x14ac:dyDescent="0.2">
      <c r="A59" s="170">
        <v>50</v>
      </c>
      <c r="B59" s="171" t="s">
        <v>170</v>
      </c>
      <c r="C59" s="172" t="s">
        <v>171</v>
      </c>
      <c r="D59" s="173" t="s">
        <v>102</v>
      </c>
      <c r="E59" s="174">
        <v>2</v>
      </c>
      <c r="F59" s="174">
        <v>0</v>
      </c>
      <c r="G59" s="175">
        <f t="shared" si="6"/>
        <v>0</v>
      </c>
      <c r="O59" s="169">
        <v>2</v>
      </c>
      <c r="AA59" s="147">
        <v>1</v>
      </c>
      <c r="AB59" s="147">
        <v>7</v>
      </c>
      <c r="AC59" s="147">
        <v>7</v>
      </c>
      <c r="AZ59" s="147">
        <v>2</v>
      </c>
      <c r="BA59" s="147">
        <f t="shared" si="7"/>
        <v>0</v>
      </c>
      <c r="BB59" s="147">
        <f t="shared" si="8"/>
        <v>0</v>
      </c>
      <c r="BC59" s="147">
        <f t="shared" si="9"/>
        <v>0</v>
      </c>
      <c r="BD59" s="147">
        <f t="shared" si="10"/>
        <v>0</v>
      </c>
      <c r="BE59" s="147">
        <f t="shared" si="11"/>
        <v>0</v>
      </c>
      <c r="CZ59" s="147">
        <v>2.0000000000000002E-5</v>
      </c>
    </row>
    <row r="60" spans="1:104" x14ac:dyDescent="0.2">
      <c r="A60" s="170">
        <v>51</v>
      </c>
      <c r="B60" s="171" t="s">
        <v>172</v>
      </c>
      <c r="C60" s="172" t="s">
        <v>173</v>
      </c>
      <c r="D60" s="173" t="s">
        <v>102</v>
      </c>
      <c r="E60" s="174">
        <v>1</v>
      </c>
      <c r="F60" s="174">
        <v>0</v>
      </c>
      <c r="G60" s="175">
        <f t="shared" si="6"/>
        <v>0</v>
      </c>
      <c r="O60" s="169">
        <v>2</v>
      </c>
      <c r="AA60" s="147">
        <v>1</v>
      </c>
      <c r="AB60" s="147">
        <v>7</v>
      </c>
      <c r="AC60" s="147">
        <v>7</v>
      </c>
      <c r="AZ60" s="147">
        <v>2</v>
      </c>
      <c r="BA60" s="147">
        <f t="shared" si="7"/>
        <v>0</v>
      </c>
      <c r="BB60" s="147">
        <f t="shared" si="8"/>
        <v>0</v>
      </c>
      <c r="BC60" s="147">
        <f t="shared" si="9"/>
        <v>0</v>
      </c>
      <c r="BD60" s="147">
        <f t="shared" si="10"/>
        <v>0</v>
      </c>
      <c r="BE60" s="147">
        <f t="shared" si="11"/>
        <v>0</v>
      </c>
      <c r="CZ60" s="147">
        <v>2.0000000000000002E-5</v>
      </c>
    </row>
    <row r="61" spans="1:104" x14ac:dyDescent="0.2">
      <c r="A61" s="170">
        <v>52</v>
      </c>
      <c r="B61" s="171" t="s">
        <v>174</v>
      </c>
      <c r="C61" s="172" t="s">
        <v>175</v>
      </c>
      <c r="D61" s="173" t="s">
        <v>102</v>
      </c>
      <c r="E61" s="174">
        <v>1</v>
      </c>
      <c r="F61" s="174">
        <v>0</v>
      </c>
      <c r="G61" s="175">
        <f t="shared" si="6"/>
        <v>0</v>
      </c>
      <c r="O61" s="169">
        <v>2</v>
      </c>
      <c r="AA61" s="147">
        <v>1</v>
      </c>
      <c r="AB61" s="147">
        <v>7</v>
      </c>
      <c r="AC61" s="147">
        <v>7</v>
      </c>
      <c r="AZ61" s="147">
        <v>2</v>
      </c>
      <c r="BA61" s="147">
        <f t="shared" si="7"/>
        <v>0</v>
      </c>
      <c r="BB61" s="147">
        <f t="shared" si="8"/>
        <v>0</v>
      </c>
      <c r="BC61" s="147">
        <f t="shared" si="9"/>
        <v>0</v>
      </c>
      <c r="BD61" s="147">
        <f t="shared" si="10"/>
        <v>0</v>
      </c>
      <c r="BE61" s="147">
        <f t="shared" si="11"/>
        <v>0</v>
      </c>
      <c r="CZ61" s="147">
        <v>0</v>
      </c>
    </row>
    <row r="62" spans="1:104" x14ac:dyDescent="0.2">
      <c r="A62" s="170">
        <v>53</v>
      </c>
      <c r="B62" s="171" t="s">
        <v>176</v>
      </c>
      <c r="C62" s="172" t="s">
        <v>177</v>
      </c>
      <c r="D62" s="173" t="s">
        <v>102</v>
      </c>
      <c r="E62" s="174">
        <v>1</v>
      </c>
      <c r="F62" s="174">
        <v>0</v>
      </c>
      <c r="G62" s="175">
        <f t="shared" si="6"/>
        <v>0</v>
      </c>
      <c r="O62" s="169">
        <v>2</v>
      </c>
      <c r="AA62" s="147">
        <v>1</v>
      </c>
      <c r="AB62" s="147">
        <v>7</v>
      </c>
      <c r="AC62" s="147">
        <v>7</v>
      </c>
      <c r="AZ62" s="147">
        <v>2</v>
      </c>
      <c r="BA62" s="147">
        <f t="shared" si="7"/>
        <v>0</v>
      </c>
      <c r="BB62" s="147">
        <f t="shared" si="8"/>
        <v>0</v>
      </c>
      <c r="BC62" s="147">
        <f t="shared" si="9"/>
        <v>0</v>
      </c>
      <c r="BD62" s="147">
        <f t="shared" si="10"/>
        <v>0</v>
      </c>
      <c r="BE62" s="147">
        <f t="shared" si="11"/>
        <v>0</v>
      </c>
      <c r="CZ62" s="147">
        <v>6.0000000000000002E-5</v>
      </c>
    </row>
    <row r="63" spans="1:104" x14ac:dyDescent="0.2">
      <c r="A63" s="170">
        <v>54</v>
      </c>
      <c r="B63" s="171" t="s">
        <v>178</v>
      </c>
      <c r="C63" s="172" t="s">
        <v>179</v>
      </c>
      <c r="D63" s="173" t="s">
        <v>102</v>
      </c>
      <c r="E63" s="174">
        <v>1</v>
      </c>
      <c r="F63" s="174">
        <v>0</v>
      </c>
      <c r="G63" s="175">
        <f t="shared" si="6"/>
        <v>0</v>
      </c>
      <c r="O63" s="169">
        <v>2</v>
      </c>
      <c r="AA63" s="147">
        <v>1</v>
      </c>
      <c r="AB63" s="147">
        <v>7</v>
      </c>
      <c r="AC63" s="147">
        <v>7</v>
      </c>
      <c r="AZ63" s="147">
        <v>2</v>
      </c>
      <c r="BA63" s="147">
        <f t="shared" si="7"/>
        <v>0</v>
      </c>
      <c r="BB63" s="147">
        <f t="shared" si="8"/>
        <v>0</v>
      </c>
      <c r="BC63" s="147">
        <f t="shared" si="9"/>
        <v>0</v>
      </c>
      <c r="BD63" s="147">
        <f t="shared" si="10"/>
        <v>0</v>
      </c>
      <c r="BE63" s="147">
        <f t="shared" si="11"/>
        <v>0</v>
      </c>
      <c r="CZ63" s="147">
        <v>6.13E-3</v>
      </c>
    </row>
    <row r="64" spans="1:104" x14ac:dyDescent="0.2">
      <c r="A64" s="170">
        <v>55</v>
      </c>
      <c r="B64" s="171" t="s">
        <v>180</v>
      </c>
      <c r="C64" s="172" t="s">
        <v>181</v>
      </c>
      <c r="D64" s="173" t="s">
        <v>102</v>
      </c>
      <c r="E64" s="174">
        <v>1</v>
      </c>
      <c r="F64" s="174">
        <v>0</v>
      </c>
      <c r="G64" s="175">
        <f t="shared" si="6"/>
        <v>0</v>
      </c>
      <c r="O64" s="169">
        <v>2</v>
      </c>
      <c r="AA64" s="147">
        <v>1</v>
      </c>
      <c r="AB64" s="147">
        <v>7</v>
      </c>
      <c r="AC64" s="147">
        <v>7</v>
      </c>
      <c r="AZ64" s="147">
        <v>2</v>
      </c>
      <c r="BA64" s="147">
        <f t="shared" si="7"/>
        <v>0</v>
      </c>
      <c r="BB64" s="147">
        <f t="shared" si="8"/>
        <v>0</v>
      </c>
      <c r="BC64" s="147">
        <f t="shared" si="9"/>
        <v>0</v>
      </c>
      <c r="BD64" s="147">
        <f t="shared" si="10"/>
        <v>0</v>
      </c>
      <c r="BE64" s="147">
        <f t="shared" si="11"/>
        <v>0</v>
      </c>
      <c r="CZ64" s="147">
        <v>2.7789999999999998E-3</v>
      </c>
    </row>
    <row r="65" spans="1:104" x14ac:dyDescent="0.2">
      <c r="A65" s="170">
        <v>56</v>
      </c>
      <c r="B65" s="171" t="s">
        <v>182</v>
      </c>
      <c r="C65" s="172" t="s">
        <v>183</v>
      </c>
      <c r="D65" s="173" t="s">
        <v>102</v>
      </c>
      <c r="E65" s="174">
        <v>1</v>
      </c>
      <c r="F65" s="174">
        <v>0</v>
      </c>
      <c r="G65" s="175">
        <f t="shared" si="6"/>
        <v>0</v>
      </c>
      <c r="O65" s="169">
        <v>2</v>
      </c>
      <c r="AA65" s="147">
        <v>1</v>
      </c>
      <c r="AB65" s="147">
        <v>7</v>
      </c>
      <c r="AC65" s="147">
        <v>7</v>
      </c>
      <c r="AZ65" s="147">
        <v>2</v>
      </c>
      <c r="BA65" s="147">
        <f t="shared" si="7"/>
        <v>0</v>
      </c>
      <c r="BB65" s="147">
        <f t="shared" si="8"/>
        <v>0</v>
      </c>
      <c r="BC65" s="147">
        <f t="shared" si="9"/>
        <v>0</v>
      </c>
      <c r="BD65" s="147">
        <f t="shared" si="10"/>
        <v>0</v>
      </c>
      <c r="BE65" s="147">
        <f t="shared" si="11"/>
        <v>0</v>
      </c>
      <c r="CZ65" s="147">
        <v>4.1999999999999997E-3</v>
      </c>
    </row>
    <row r="66" spans="1:104" x14ac:dyDescent="0.2">
      <c r="A66" s="170">
        <v>57</v>
      </c>
      <c r="B66" s="171" t="s">
        <v>185</v>
      </c>
      <c r="C66" s="172" t="s">
        <v>186</v>
      </c>
      <c r="D66" s="173" t="s">
        <v>102</v>
      </c>
      <c r="E66" s="174">
        <v>1</v>
      </c>
      <c r="F66" s="174">
        <v>0</v>
      </c>
      <c r="G66" s="175">
        <f t="shared" si="6"/>
        <v>0</v>
      </c>
      <c r="O66" s="169">
        <v>2</v>
      </c>
      <c r="AA66" s="147">
        <v>1</v>
      </c>
      <c r="AB66" s="147">
        <v>7</v>
      </c>
      <c r="AC66" s="147">
        <v>7</v>
      </c>
      <c r="AZ66" s="147">
        <v>2</v>
      </c>
      <c r="BA66" s="147">
        <f t="shared" si="7"/>
        <v>0</v>
      </c>
      <c r="BB66" s="147">
        <f t="shared" si="8"/>
        <v>0</v>
      </c>
      <c r="BC66" s="147">
        <f t="shared" si="9"/>
        <v>0</v>
      </c>
      <c r="BD66" s="147">
        <f t="shared" si="10"/>
        <v>0</v>
      </c>
      <c r="BE66" s="147">
        <f t="shared" si="11"/>
        <v>0</v>
      </c>
      <c r="CZ66" s="147">
        <v>1.3999999999999999E-4</v>
      </c>
    </row>
    <row r="67" spans="1:104" x14ac:dyDescent="0.2">
      <c r="A67" s="170">
        <v>58</v>
      </c>
      <c r="B67" s="171" t="s">
        <v>187</v>
      </c>
      <c r="C67" s="172" t="s">
        <v>188</v>
      </c>
      <c r="D67" s="173" t="s">
        <v>102</v>
      </c>
      <c r="E67" s="174">
        <v>2</v>
      </c>
      <c r="F67" s="174">
        <v>0</v>
      </c>
      <c r="G67" s="175">
        <f t="shared" si="6"/>
        <v>0</v>
      </c>
      <c r="O67" s="169">
        <v>2</v>
      </c>
      <c r="AA67" s="147">
        <v>1</v>
      </c>
      <c r="AB67" s="147">
        <v>7</v>
      </c>
      <c r="AC67" s="147">
        <v>7</v>
      </c>
      <c r="AZ67" s="147">
        <v>2</v>
      </c>
      <c r="BA67" s="147">
        <f t="shared" si="7"/>
        <v>0</v>
      </c>
      <c r="BB67" s="147">
        <f t="shared" si="8"/>
        <v>0</v>
      </c>
      <c r="BC67" s="147">
        <f t="shared" si="9"/>
        <v>0</v>
      </c>
      <c r="BD67" s="147">
        <f t="shared" si="10"/>
        <v>0</v>
      </c>
      <c r="BE67" s="147">
        <f t="shared" si="11"/>
        <v>0</v>
      </c>
      <c r="CZ67" s="147">
        <v>0.01</v>
      </c>
    </row>
    <row r="68" spans="1:104" x14ac:dyDescent="0.2">
      <c r="A68" s="170">
        <v>59</v>
      </c>
      <c r="B68" s="171" t="s">
        <v>189</v>
      </c>
      <c r="C68" s="172" t="s">
        <v>190</v>
      </c>
      <c r="D68" s="173" t="s">
        <v>102</v>
      </c>
      <c r="E68" s="174">
        <v>2</v>
      </c>
      <c r="F68" s="174">
        <v>0</v>
      </c>
      <c r="G68" s="175">
        <f t="shared" si="6"/>
        <v>0</v>
      </c>
      <c r="O68" s="169">
        <v>2</v>
      </c>
      <c r="AA68" s="147">
        <v>1</v>
      </c>
      <c r="AB68" s="147">
        <v>7</v>
      </c>
      <c r="AC68" s="147">
        <v>7</v>
      </c>
      <c r="AZ68" s="147">
        <v>2</v>
      </c>
      <c r="BA68" s="147">
        <f t="shared" si="7"/>
        <v>0</v>
      </c>
      <c r="BB68" s="147">
        <f t="shared" si="8"/>
        <v>0</v>
      </c>
      <c r="BC68" s="147">
        <f t="shared" si="9"/>
        <v>0</v>
      </c>
      <c r="BD68" s="147">
        <f t="shared" si="10"/>
        <v>0</v>
      </c>
      <c r="BE68" s="147">
        <f t="shared" si="11"/>
        <v>0</v>
      </c>
      <c r="CZ68" s="147">
        <v>0</v>
      </c>
    </row>
    <row r="69" spans="1:104" x14ac:dyDescent="0.2">
      <c r="A69" s="170">
        <v>60</v>
      </c>
      <c r="B69" s="171" t="s">
        <v>191</v>
      </c>
      <c r="C69" s="172" t="s">
        <v>192</v>
      </c>
      <c r="D69" s="173" t="s">
        <v>102</v>
      </c>
      <c r="E69" s="174">
        <v>1</v>
      </c>
      <c r="F69" s="174">
        <v>0</v>
      </c>
      <c r="G69" s="175">
        <f t="shared" si="6"/>
        <v>0</v>
      </c>
      <c r="O69" s="169">
        <v>2</v>
      </c>
      <c r="AA69" s="147">
        <v>1</v>
      </c>
      <c r="AB69" s="147">
        <v>7</v>
      </c>
      <c r="AC69" s="147">
        <v>7</v>
      </c>
      <c r="AZ69" s="147">
        <v>2</v>
      </c>
      <c r="BA69" s="147">
        <f t="shared" si="7"/>
        <v>0</v>
      </c>
      <c r="BB69" s="147">
        <f t="shared" si="8"/>
        <v>0</v>
      </c>
      <c r="BC69" s="147">
        <f t="shared" si="9"/>
        <v>0</v>
      </c>
      <c r="BD69" s="147">
        <f t="shared" si="10"/>
        <v>0</v>
      </c>
      <c r="BE69" s="147">
        <f t="shared" si="11"/>
        <v>0</v>
      </c>
      <c r="CZ69" s="147">
        <v>0.01</v>
      </c>
    </row>
    <row r="70" spans="1:104" x14ac:dyDescent="0.2">
      <c r="A70" s="170">
        <v>61</v>
      </c>
      <c r="B70" s="171" t="s">
        <v>265</v>
      </c>
      <c r="C70" s="172" t="s">
        <v>193</v>
      </c>
      <c r="D70" s="173" t="s">
        <v>184</v>
      </c>
      <c r="E70" s="174">
        <v>1</v>
      </c>
      <c r="F70" s="174">
        <v>0</v>
      </c>
      <c r="G70" s="175">
        <f t="shared" si="6"/>
        <v>0</v>
      </c>
      <c r="O70" s="169">
        <v>2</v>
      </c>
      <c r="AA70" s="147">
        <v>12</v>
      </c>
      <c r="AB70" s="147">
        <v>0</v>
      </c>
      <c r="AC70" s="147">
        <v>95</v>
      </c>
      <c r="AZ70" s="147">
        <v>2</v>
      </c>
      <c r="BA70" s="147">
        <f t="shared" si="7"/>
        <v>0</v>
      </c>
      <c r="BB70" s="147">
        <f t="shared" si="8"/>
        <v>0</v>
      </c>
      <c r="BC70" s="147">
        <f t="shared" si="9"/>
        <v>0</v>
      </c>
      <c r="BD70" s="147">
        <f t="shared" si="10"/>
        <v>0</v>
      </c>
      <c r="BE70" s="147">
        <f t="shared" si="11"/>
        <v>0</v>
      </c>
      <c r="CZ70" s="147">
        <v>0</v>
      </c>
    </row>
    <row r="71" spans="1:104" x14ac:dyDescent="0.2">
      <c r="A71" s="170">
        <v>62</v>
      </c>
      <c r="B71" s="171" t="s">
        <v>266</v>
      </c>
      <c r="C71" s="172" t="s">
        <v>194</v>
      </c>
      <c r="D71" s="173" t="s">
        <v>195</v>
      </c>
      <c r="E71" s="174">
        <v>30</v>
      </c>
      <c r="F71" s="174">
        <v>0</v>
      </c>
      <c r="G71" s="175">
        <f t="shared" si="6"/>
        <v>0</v>
      </c>
      <c r="O71" s="169">
        <v>2</v>
      </c>
      <c r="AA71" s="147">
        <v>12</v>
      </c>
      <c r="AB71" s="147">
        <v>0</v>
      </c>
      <c r="AC71" s="147">
        <v>129</v>
      </c>
      <c r="AZ71" s="147">
        <v>2</v>
      </c>
      <c r="BA71" s="147">
        <f t="shared" si="7"/>
        <v>0</v>
      </c>
      <c r="BB71" s="147">
        <f t="shared" si="8"/>
        <v>0</v>
      </c>
      <c r="BC71" s="147">
        <f t="shared" si="9"/>
        <v>0</v>
      </c>
      <c r="BD71" s="147">
        <f t="shared" si="10"/>
        <v>0</v>
      </c>
      <c r="BE71" s="147">
        <f t="shared" si="11"/>
        <v>0</v>
      </c>
      <c r="CZ71" s="147">
        <v>0</v>
      </c>
    </row>
    <row r="72" spans="1:104" x14ac:dyDescent="0.2">
      <c r="A72" s="170">
        <v>63</v>
      </c>
      <c r="B72" s="171" t="s">
        <v>267</v>
      </c>
      <c r="C72" s="172" t="s">
        <v>196</v>
      </c>
      <c r="D72" s="173" t="s">
        <v>115</v>
      </c>
      <c r="E72" s="174">
        <v>120</v>
      </c>
      <c r="F72" s="174">
        <v>0</v>
      </c>
      <c r="G72" s="175">
        <f t="shared" si="6"/>
        <v>0</v>
      </c>
      <c r="O72" s="169">
        <v>2</v>
      </c>
      <c r="AA72" s="147">
        <v>12</v>
      </c>
      <c r="AB72" s="147">
        <v>0</v>
      </c>
      <c r="AC72" s="147">
        <v>130</v>
      </c>
      <c r="AZ72" s="147">
        <v>2</v>
      </c>
      <c r="BA72" s="147">
        <f t="shared" si="7"/>
        <v>0</v>
      </c>
      <c r="BB72" s="147">
        <f t="shared" si="8"/>
        <v>0</v>
      </c>
      <c r="BC72" s="147">
        <f t="shared" si="9"/>
        <v>0</v>
      </c>
      <c r="BD72" s="147">
        <f t="shared" si="10"/>
        <v>0</v>
      </c>
      <c r="BE72" s="147">
        <f t="shared" si="11"/>
        <v>0</v>
      </c>
      <c r="CZ72" s="147">
        <v>0</v>
      </c>
    </row>
    <row r="73" spans="1:104" x14ac:dyDescent="0.2">
      <c r="A73" s="170">
        <v>64</v>
      </c>
      <c r="B73" s="171" t="s">
        <v>197</v>
      </c>
      <c r="C73" s="172" t="s">
        <v>198</v>
      </c>
      <c r="D73" s="173" t="s">
        <v>85</v>
      </c>
      <c r="E73" s="174">
        <v>581</v>
      </c>
      <c r="F73" s="174">
        <v>0</v>
      </c>
      <c r="G73" s="175">
        <f t="shared" si="6"/>
        <v>0</v>
      </c>
      <c r="O73" s="169">
        <v>2</v>
      </c>
      <c r="AA73" s="147">
        <v>1</v>
      </c>
      <c r="AB73" s="147">
        <v>7</v>
      </c>
      <c r="AC73" s="147">
        <v>7</v>
      </c>
      <c r="AZ73" s="147">
        <v>2</v>
      </c>
      <c r="BA73" s="147">
        <f t="shared" si="7"/>
        <v>0</v>
      </c>
      <c r="BB73" s="147">
        <f t="shared" si="8"/>
        <v>0</v>
      </c>
      <c r="BC73" s="147">
        <f t="shared" si="9"/>
        <v>0</v>
      </c>
      <c r="BD73" s="147">
        <f t="shared" si="10"/>
        <v>0</v>
      </c>
      <c r="BE73" s="147">
        <f t="shared" si="11"/>
        <v>0</v>
      </c>
      <c r="CZ73" s="147">
        <v>1.8000000000000001E-4</v>
      </c>
    </row>
    <row r="74" spans="1:104" x14ac:dyDescent="0.2">
      <c r="A74" s="170">
        <v>65</v>
      </c>
      <c r="B74" s="171" t="s">
        <v>199</v>
      </c>
      <c r="C74" s="172" t="s">
        <v>200</v>
      </c>
      <c r="D74" s="173" t="s">
        <v>85</v>
      </c>
      <c r="E74" s="174">
        <v>581</v>
      </c>
      <c r="F74" s="174">
        <v>0</v>
      </c>
      <c r="G74" s="175">
        <f t="shared" si="6"/>
        <v>0</v>
      </c>
      <c r="O74" s="169">
        <v>2</v>
      </c>
      <c r="AA74" s="147">
        <v>1</v>
      </c>
      <c r="AB74" s="147">
        <v>7</v>
      </c>
      <c r="AC74" s="147">
        <v>7</v>
      </c>
      <c r="AZ74" s="147">
        <v>2</v>
      </c>
      <c r="BA74" s="147">
        <f t="shared" si="7"/>
        <v>0</v>
      </c>
      <c r="BB74" s="147">
        <f t="shared" si="8"/>
        <v>0</v>
      </c>
      <c r="BC74" s="147">
        <f t="shared" si="9"/>
        <v>0</v>
      </c>
      <c r="BD74" s="147">
        <f t="shared" si="10"/>
        <v>0</v>
      </c>
      <c r="BE74" s="147">
        <f t="shared" si="11"/>
        <v>0</v>
      </c>
      <c r="CZ74" s="147">
        <v>1.0000000000000001E-5</v>
      </c>
    </row>
    <row r="75" spans="1:104" x14ac:dyDescent="0.2">
      <c r="A75" s="176"/>
      <c r="B75" s="177" t="s">
        <v>76</v>
      </c>
      <c r="C75" s="178" t="str">
        <f>CONCATENATE(B30," ",C30)</f>
        <v>722 Vnitřní vodovod</v>
      </c>
      <c r="D75" s="176"/>
      <c r="E75" s="179"/>
      <c r="F75" s="179"/>
      <c r="G75" s="180">
        <f>SUM(G30:G74)</f>
        <v>0</v>
      </c>
      <c r="O75" s="169">
        <v>4</v>
      </c>
      <c r="BA75" s="181">
        <f>SUM(BA30:BA74)</f>
        <v>0</v>
      </c>
      <c r="BB75" s="181">
        <f>SUM(BB30:BB74)</f>
        <v>0</v>
      </c>
      <c r="BC75" s="181">
        <f>SUM(BC30:BC74)</f>
        <v>0</v>
      </c>
      <c r="BD75" s="181">
        <f>SUM(BD30:BD74)</f>
        <v>0</v>
      </c>
      <c r="BE75" s="181">
        <f>SUM(BE30:BE74)</f>
        <v>0</v>
      </c>
    </row>
    <row r="76" spans="1:104" x14ac:dyDescent="0.2">
      <c r="A76" s="162" t="s">
        <v>74</v>
      </c>
      <c r="B76" s="163" t="s">
        <v>201</v>
      </c>
      <c r="C76" s="164" t="s">
        <v>202</v>
      </c>
      <c r="D76" s="165"/>
      <c r="E76" s="166"/>
      <c r="F76" s="166"/>
      <c r="G76" s="167"/>
      <c r="H76" s="168"/>
      <c r="I76" s="168"/>
      <c r="O76" s="169">
        <v>1</v>
      </c>
    </row>
    <row r="77" spans="1:104" x14ac:dyDescent="0.2">
      <c r="A77" s="170">
        <v>66</v>
      </c>
      <c r="B77" s="171" t="s">
        <v>203</v>
      </c>
      <c r="C77" s="172" t="s">
        <v>289</v>
      </c>
      <c r="D77" s="173" t="s">
        <v>102</v>
      </c>
      <c r="E77" s="174">
        <v>7</v>
      </c>
      <c r="F77" s="174">
        <v>0</v>
      </c>
      <c r="G77" s="175">
        <f t="shared" ref="G77:G121" si="12">E77*F77</f>
        <v>0</v>
      </c>
      <c r="O77" s="169">
        <v>2</v>
      </c>
      <c r="AA77" s="147">
        <v>1</v>
      </c>
      <c r="AB77" s="147">
        <v>7</v>
      </c>
      <c r="AC77" s="147">
        <v>7</v>
      </c>
      <c r="AZ77" s="147">
        <v>2</v>
      </c>
      <c r="BA77" s="147">
        <f t="shared" ref="BA77:BA121" si="13">IF(AZ77=1,G77,0)</f>
        <v>0</v>
      </c>
      <c r="BB77" s="147">
        <f t="shared" ref="BB77:BB121" si="14">IF(AZ77=2,G77,0)</f>
        <v>0</v>
      </c>
      <c r="BC77" s="147">
        <f t="shared" ref="BC77:BC121" si="15">IF(AZ77=3,G77,0)</f>
        <v>0</v>
      </c>
      <c r="BD77" s="147">
        <f t="shared" ref="BD77:BD121" si="16">IF(AZ77=4,G77,0)</f>
        <v>0</v>
      </c>
      <c r="BE77" s="147">
        <f t="shared" ref="BE77:BE121" si="17">IF(AZ77=5,G77,0)</f>
        <v>0</v>
      </c>
      <c r="CZ77" s="147">
        <v>0</v>
      </c>
    </row>
    <row r="78" spans="1:104" x14ac:dyDescent="0.2">
      <c r="A78" s="170">
        <v>67</v>
      </c>
      <c r="B78" s="171" t="s">
        <v>204</v>
      </c>
      <c r="C78" s="172" t="s">
        <v>290</v>
      </c>
      <c r="D78" s="173" t="s">
        <v>102</v>
      </c>
      <c r="E78" s="174">
        <v>7</v>
      </c>
      <c r="F78" s="174">
        <v>0</v>
      </c>
      <c r="G78" s="175">
        <f t="shared" si="12"/>
        <v>0</v>
      </c>
      <c r="O78" s="169">
        <v>2</v>
      </c>
      <c r="AA78" s="147">
        <v>1</v>
      </c>
      <c r="AB78" s="147">
        <v>7</v>
      </c>
      <c r="AC78" s="147">
        <v>7</v>
      </c>
      <c r="AZ78" s="147">
        <v>2</v>
      </c>
      <c r="BA78" s="147">
        <f t="shared" si="13"/>
        <v>0</v>
      </c>
      <c r="BB78" s="147">
        <f t="shared" si="14"/>
        <v>0</v>
      </c>
      <c r="BC78" s="147">
        <f t="shared" si="15"/>
        <v>0</v>
      </c>
      <c r="BD78" s="147">
        <f t="shared" si="16"/>
        <v>0</v>
      </c>
      <c r="BE78" s="147">
        <f t="shared" si="17"/>
        <v>0</v>
      </c>
      <c r="CZ78" s="147">
        <v>0</v>
      </c>
    </row>
    <row r="79" spans="1:104" x14ac:dyDescent="0.2">
      <c r="A79" s="170">
        <v>68</v>
      </c>
      <c r="B79" s="171" t="s">
        <v>205</v>
      </c>
      <c r="C79" s="172" t="s">
        <v>206</v>
      </c>
      <c r="D79" s="173" t="s">
        <v>102</v>
      </c>
      <c r="E79" s="174">
        <v>7</v>
      </c>
      <c r="F79" s="174">
        <v>0</v>
      </c>
      <c r="G79" s="175">
        <f t="shared" si="12"/>
        <v>0</v>
      </c>
      <c r="O79" s="169">
        <v>2</v>
      </c>
      <c r="AA79" s="147">
        <v>1</v>
      </c>
      <c r="AB79" s="147">
        <v>7</v>
      </c>
      <c r="AC79" s="147">
        <v>7</v>
      </c>
      <c r="AZ79" s="147">
        <v>2</v>
      </c>
      <c r="BA79" s="147">
        <f t="shared" si="13"/>
        <v>0</v>
      </c>
      <c r="BB79" s="147">
        <f t="shared" si="14"/>
        <v>0</v>
      </c>
      <c r="BC79" s="147">
        <f t="shared" si="15"/>
        <v>0</v>
      </c>
      <c r="BD79" s="147">
        <f t="shared" si="16"/>
        <v>0</v>
      </c>
      <c r="BE79" s="147">
        <f t="shared" si="17"/>
        <v>0</v>
      </c>
      <c r="CZ79" s="147">
        <v>2.0400000000000001E-3</v>
      </c>
    </row>
    <row r="80" spans="1:104" x14ac:dyDescent="0.2">
      <c r="A80" s="170">
        <v>69</v>
      </c>
      <c r="B80" s="171" t="s">
        <v>207</v>
      </c>
      <c r="C80" s="172" t="s">
        <v>291</v>
      </c>
      <c r="D80" s="173" t="s">
        <v>102</v>
      </c>
      <c r="E80" s="174">
        <v>1</v>
      </c>
      <c r="F80" s="174">
        <v>0</v>
      </c>
      <c r="G80" s="175">
        <f t="shared" si="12"/>
        <v>0</v>
      </c>
      <c r="O80" s="169">
        <v>2</v>
      </c>
      <c r="AA80" s="147">
        <v>1</v>
      </c>
      <c r="AB80" s="147">
        <v>7</v>
      </c>
      <c r="AC80" s="147">
        <v>7</v>
      </c>
      <c r="AZ80" s="147">
        <v>2</v>
      </c>
      <c r="BA80" s="147">
        <f t="shared" si="13"/>
        <v>0</v>
      </c>
      <c r="BB80" s="147">
        <f t="shared" si="14"/>
        <v>0</v>
      </c>
      <c r="BC80" s="147">
        <f t="shared" si="15"/>
        <v>0</v>
      </c>
      <c r="BD80" s="147">
        <f t="shared" si="16"/>
        <v>0</v>
      </c>
      <c r="BE80" s="147">
        <f t="shared" si="17"/>
        <v>0</v>
      </c>
      <c r="CZ80" s="147">
        <v>0</v>
      </c>
    </row>
    <row r="81" spans="1:104" x14ac:dyDescent="0.2">
      <c r="A81" s="170">
        <v>70</v>
      </c>
      <c r="B81" s="171" t="s">
        <v>319</v>
      </c>
      <c r="C81" s="172" t="s">
        <v>292</v>
      </c>
      <c r="D81" s="173" t="s">
        <v>102</v>
      </c>
      <c r="E81" s="174">
        <v>1</v>
      </c>
      <c r="F81" s="174">
        <v>0</v>
      </c>
      <c r="G81" s="175">
        <f t="shared" si="12"/>
        <v>0</v>
      </c>
      <c r="O81" s="169">
        <v>2</v>
      </c>
      <c r="AA81" s="147">
        <v>1</v>
      </c>
      <c r="AB81" s="147">
        <v>7</v>
      </c>
      <c r="AC81" s="147">
        <v>7</v>
      </c>
      <c r="AZ81" s="147">
        <v>2</v>
      </c>
      <c r="BA81" s="147">
        <f t="shared" si="13"/>
        <v>0</v>
      </c>
      <c r="BB81" s="147">
        <f t="shared" si="14"/>
        <v>0</v>
      </c>
      <c r="BC81" s="147">
        <f t="shared" si="15"/>
        <v>0</v>
      </c>
      <c r="BD81" s="147">
        <f t="shared" si="16"/>
        <v>0</v>
      </c>
      <c r="BE81" s="147">
        <f t="shared" si="17"/>
        <v>0</v>
      </c>
      <c r="CZ81" s="147">
        <v>0</v>
      </c>
    </row>
    <row r="82" spans="1:104" x14ac:dyDescent="0.2">
      <c r="A82" s="170">
        <v>71</v>
      </c>
      <c r="B82" s="171" t="s">
        <v>208</v>
      </c>
      <c r="C82" s="172" t="s">
        <v>293</v>
      </c>
      <c r="D82" s="173" t="s">
        <v>102</v>
      </c>
      <c r="E82" s="174">
        <v>1</v>
      </c>
      <c r="F82" s="174">
        <v>0</v>
      </c>
      <c r="G82" s="175">
        <f t="shared" si="12"/>
        <v>0</v>
      </c>
      <c r="O82" s="169">
        <v>2</v>
      </c>
      <c r="AA82" s="147">
        <v>1</v>
      </c>
      <c r="AB82" s="147">
        <v>7</v>
      </c>
      <c r="AC82" s="147">
        <v>7</v>
      </c>
      <c r="AZ82" s="147">
        <v>2</v>
      </c>
      <c r="BA82" s="147">
        <f t="shared" si="13"/>
        <v>0</v>
      </c>
      <c r="BB82" s="147">
        <f t="shared" si="14"/>
        <v>0</v>
      </c>
      <c r="BC82" s="147">
        <f t="shared" si="15"/>
        <v>0</v>
      </c>
      <c r="BD82" s="147">
        <f t="shared" si="16"/>
        <v>0</v>
      </c>
      <c r="BE82" s="147">
        <f t="shared" si="17"/>
        <v>0</v>
      </c>
      <c r="CZ82" s="147">
        <v>0</v>
      </c>
    </row>
    <row r="83" spans="1:104" x14ac:dyDescent="0.2">
      <c r="A83" s="170">
        <v>72</v>
      </c>
      <c r="B83" s="171" t="s">
        <v>209</v>
      </c>
      <c r="C83" s="172" t="s">
        <v>210</v>
      </c>
      <c r="D83" s="173" t="s">
        <v>102</v>
      </c>
      <c r="E83" s="174">
        <v>1</v>
      </c>
      <c r="F83" s="174">
        <v>0</v>
      </c>
      <c r="G83" s="175">
        <f t="shared" si="12"/>
        <v>0</v>
      </c>
      <c r="O83" s="169">
        <v>2</v>
      </c>
      <c r="AA83" s="147">
        <v>1</v>
      </c>
      <c r="AB83" s="147">
        <v>7</v>
      </c>
      <c r="AC83" s="147">
        <v>7</v>
      </c>
      <c r="AZ83" s="147">
        <v>2</v>
      </c>
      <c r="BA83" s="147">
        <f t="shared" si="13"/>
        <v>0</v>
      </c>
      <c r="BB83" s="147">
        <f t="shared" si="14"/>
        <v>0</v>
      </c>
      <c r="BC83" s="147">
        <f t="shared" si="15"/>
        <v>0</v>
      </c>
      <c r="BD83" s="147">
        <f t="shared" si="16"/>
        <v>0</v>
      </c>
      <c r="BE83" s="147">
        <f t="shared" si="17"/>
        <v>0</v>
      </c>
      <c r="CZ83" s="147">
        <v>0</v>
      </c>
    </row>
    <row r="84" spans="1:104" x14ac:dyDescent="0.2">
      <c r="A84" s="170">
        <v>73</v>
      </c>
      <c r="B84" s="171" t="s">
        <v>211</v>
      </c>
      <c r="C84" s="172" t="s">
        <v>294</v>
      </c>
      <c r="D84" s="173" t="s">
        <v>102</v>
      </c>
      <c r="E84" s="174">
        <v>1</v>
      </c>
      <c r="F84" s="174">
        <v>0</v>
      </c>
      <c r="G84" s="175">
        <f t="shared" si="12"/>
        <v>0</v>
      </c>
      <c r="O84" s="169">
        <v>2</v>
      </c>
      <c r="AA84" s="147">
        <v>1</v>
      </c>
      <c r="AB84" s="147">
        <v>7</v>
      </c>
      <c r="AC84" s="147">
        <v>7</v>
      </c>
      <c r="AZ84" s="147">
        <v>2</v>
      </c>
      <c r="BA84" s="147">
        <f t="shared" si="13"/>
        <v>0</v>
      </c>
      <c r="BB84" s="147">
        <f t="shared" si="14"/>
        <v>0</v>
      </c>
      <c r="BC84" s="147">
        <f t="shared" si="15"/>
        <v>0</v>
      </c>
      <c r="BD84" s="147">
        <f t="shared" si="16"/>
        <v>0</v>
      </c>
      <c r="BE84" s="147">
        <f t="shared" si="17"/>
        <v>0</v>
      </c>
      <c r="CZ84" s="147">
        <v>0</v>
      </c>
    </row>
    <row r="85" spans="1:104" x14ac:dyDescent="0.2">
      <c r="A85" s="170">
        <v>74</v>
      </c>
      <c r="B85" s="171" t="s">
        <v>212</v>
      </c>
      <c r="C85" s="172" t="s">
        <v>295</v>
      </c>
      <c r="D85" s="173" t="s">
        <v>102</v>
      </c>
      <c r="E85" s="174">
        <v>1</v>
      </c>
      <c r="F85" s="174">
        <v>0</v>
      </c>
      <c r="G85" s="175">
        <f t="shared" si="12"/>
        <v>0</v>
      </c>
      <c r="O85" s="169">
        <v>2</v>
      </c>
      <c r="AA85" s="147">
        <v>1</v>
      </c>
      <c r="AB85" s="147">
        <v>7</v>
      </c>
      <c r="AC85" s="147">
        <v>7</v>
      </c>
      <c r="AZ85" s="147">
        <v>2</v>
      </c>
      <c r="BA85" s="147">
        <f t="shared" si="13"/>
        <v>0</v>
      </c>
      <c r="BB85" s="147">
        <f t="shared" si="14"/>
        <v>0</v>
      </c>
      <c r="BC85" s="147">
        <f t="shared" si="15"/>
        <v>0</v>
      </c>
      <c r="BD85" s="147">
        <f t="shared" si="16"/>
        <v>0</v>
      </c>
      <c r="BE85" s="147">
        <f t="shared" si="17"/>
        <v>0</v>
      </c>
      <c r="CZ85" s="147">
        <v>0</v>
      </c>
    </row>
    <row r="86" spans="1:104" x14ac:dyDescent="0.2">
      <c r="A86" s="170">
        <v>75</v>
      </c>
      <c r="B86" s="171" t="s">
        <v>213</v>
      </c>
      <c r="C86" s="172" t="s">
        <v>214</v>
      </c>
      <c r="D86" s="173" t="s">
        <v>102</v>
      </c>
      <c r="E86" s="174">
        <v>1</v>
      </c>
      <c r="F86" s="174">
        <v>0</v>
      </c>
      <c r="G86" s="175">
        <f t="shared" si="12"/>
        <v>0</v>
      </c>
      <c r="O86" s="169">
        <v>2</v>
      </c>
      <c r="AA86" s="147">
        <v>1</v>
      </c>
      <c r="AB86" s="147">
        <v>7</v>
      </c>
      <c r="AC86" s="147">
        <v>7</v>
      </c>
      <c r="AZ86" s="147">
        <v>2</v>
      </c>
      <c r="BA86" s="147">
        <f t="shared" si="13"/>
        <v>0</v>
      </c>
      <c r="BB86" s="147">
        <f t="shared" si="14"/>
        <v>0</v>
      </c>
      <c r="BC86" s="147">
        <f t="shared" si="15"/>
        <v>0</v>
      </c>
      <c r="BD86" s="147">
        <f t="shared" si="16"/>
        <v>0</v>
      </c>
      <c r="BE86" s="147">
        <f t="shared" si="17"/>
        <v>0</v>
      </c>
      <c r="CZ86" s="147">
        <v>8.8897599999999998E-4</v>
      </c>
    </row>
    <row r="87" spans="1:104" x14ac:dyDescent="0.2">
      <c r="A87" s="170">
        <v>76</v>
      </c>
      <c r="B87" s="171" t="s">
        <v>316</v>
      </c>
      <c r="C87" s="172" t="s">
        <v>296</v>
      </c>
      <c r="D87" s="173" t="s">
        <v>102</v>
      </c>
      <c r="E87" s="174">
        <v>1</v>
      </c>
      <c r="F87" s="174">
        <v>0</v>
      </c>
      <c r="G87" s="175">
        <f t="shared" si="12"/>
        <v>0</v>
      </c>
      <c r="O87" s="169">
        <v>2</v>
      </c>
      <c r="AA87" s="147">
        <v>12</v>
      </c>
      <c r="AB87" s="147">
        <v>0</v>
      </c>
      <c r="AC87" s="147">
        <v>115</v>
      </c>
      <c r="AZ87" s="147">
        <v>2</v>
      </c>
      <c r="BA87" s="147">
        <f t="shared" si="13"/>
        <v>0</v>
      </c>
      <c r="BB87" s="147">
        <f t="shared" si="14"/>
        <v>0</v>
      </c>
      <c r="BC87" s="147">
        <f t="shared" si="15"/>
        <v>0</v>
      </c>
      <c r="BD87" s="147">
        <f t="shared" si="16"/>
        <v>0</v>
      </c>
      <c r="BE87" s="147">
        <f t="shared" si="17"/>
        <v>0</v>
      </c>
      <c r="CZ87" s="147">
        <v>8.8999999999999995E-4</v>
      </c>
    </row>
    <row r="88" spans="1:104" x14ac:dyDescent="0.2">
      <c r="A88" s="170">
        <v>77</v>
      </c>
      <c r="B88" s="171" t="s">
        <v>215</v>
      </c>
      <c r="C88" s="172" t="s">
        <v>216</v>
      </c>
      <c r="D88" s="173" t="s">
        <v>102</v>
      </c>
      <c r="E88" s="174">
        <v>1</v>
      </c>
      <c r="F88" s="174">
        <v>0</v>
      </c>
      <c r="G88" s="175">
        <f t="shared" si="12"/>
        <v>0</v>
      </c>
      <c r="O88" s="169">
        <v>2</v>
      </c>
      <c r="AA88" s="147">
        <v>1</v>
      </c>
      <c r="AB88" s="147">
        <v>7</v>
      </c>
      <c r="AC88" s="147">
        <v>7</v>
      </c>
      <c r="AZ88" s="147">
        <v>2</v>
      </c>
      <c r="BA88" s="147">
        <f t="shared" si="13"/>
        <v>0</v>
      </c>
      <c r="BB88" s="147">
        <f t="shared" si="14"/>
        <v>0</v>
      </c>
      <c r="BC88" s="147">
        <f t="shared" si="15"/>
        <v>0</v>
      </c>
      <c r="BD88" s="147">
        <f t="shared" si="16"/>
        <v>0</v>
      </c>
      <c r="BE88" s="147">
        <f t="shared" si="17"/>
        <v>0</v>
      </c>
      <c r="CZ88" s="147">
        <v>8.0000000000000007E-5</v>
      </c>
    </row>
    <row r="89" spans="1:104" x14ac:dyDescent="0.2">
      <c r="A89" s="170">
        <v>78</v>
      </c>
      <c r="B89" s="171" t="s">
        <v>217</v>
      </c>
      <c r="C89" s="172" t="s">
        <v>297</v>
      </c>
      <c r="D89" s="173" t="s">
        <v>102</v>
      </c>
      <c r="E89" s="174">
        <v>11</v>
      </c>
      <c r="F89" s="174">
        <v>0</v>
      </c>
      <c r="G89" s="175">
        <f t="shared" si="12"/>
        <v>0</v>
      </c>
      <c r="O89" s="169">
        <v>2</v>
      </c>
      <c r="AA89" s="147">
        <v>1</v>
      </c>
      <c r="AB89" s="147">
        <v>7</v>
      </c>
      <c r="AC89" s="147">
        <v>7</v>
      </c>
      <c r="AZ89" s="147">
        <v>2</v>
      </c>
      <c r="BA89" s="147">
        <f t="shared" si="13"/>
        <v>0</v>
      </c>
      <c r="BB89" s="147">
        <f t="shared" si="14"/>
        <v>0</v>
      </c>
      <c r="BC89" s="147">
        <f t="shared" si="15"/>
        <v>0</v>
      </c>
      <c r="BD89" s="147">
        <f t="shared" si="16"/>
        <v>0</v>
      </c>
      <c r="BE89" s="147">
        <f t="shared" si="17"/>
        <v>0</v>
      </c>
      <c r="CZ89" s="147">
        <v>0</v>
      </c>
    </row>
    <row r="90" spans="1:104" x14ac:dyDescent="0.2">
      <c r="A90" s="170">
        <v>79</v>
      </c>
      <c r="B90" s="171" t="s">
        <v>218</v>
      </c>
      <c r="C90" s="172" t="s">
        <v>298</v>
      </c>
      <c r="D90" s="173" t="s">
        <v>102</v>
      </c>
      <c r="E90" s="174">
        <v>1</v>
      </c>
      <c r="F90" s="174">
        <v>0</v>
      </c>
      <c r="G90" s="175">
        <f t="shared" si="12"/>
        <v>0</v>
      </c>
      <c r="O90" s="169">
        <v>2</v>
      </c>
      <c r="AA90" s="147">
        <v>1</v>
      </c>
      <c r="AB90" s="147">
        <v>7</v>
      </c>
      <c r="AC90" s="147">
        <v>7</v>
      </c>
      <c r="AZ90" s="147">
        <v>2</v>
      </c>
      <c r="BA90" s="147">
        <f t="shared" si="13"/>
        <v>0</v>
      </c>
      <c r="BB90" s="147">
        <f t="shared" si="14"/>
        <v>0</v>
      </c>
      <c r="BC90" s="147">
        <f t="shared" si="15"/>
        <v>0</v>
      </c>
      <c r="BD90" s="147">
        <f t="shared" si="16"/>
        <v>0</v>
      </c>
      <c r="BE90" s="147">
        <f t="shared" si="17"/>
        <v>0</v>
      </c>
      <c r="CZ90" s="147">
        <v>1.7330000000000002E-2</v>
      </c>
    </row>
    <row r="91" spans="1:104" x14ac:dyDescent="0.2">
      <c r="A91" s="170">
        <v>80</v>
      </c>
      <c r="B91" s="171" t="s">
        <v>219</v>
      </c>
      <c r="C91" s="172" t="s">
        <v>220</v>
      </c>
      <c r="D91" s="173" t="s">
        <v>102</v>
      </c>
      <c r="E91" s="174">
        <v>12</v>
      </c>
      <c r="F91" s="174">
        <v>0</v>
      </c>
      <c r="G91" s="175">
        <f t="shared" si="12"/>
        <v>0</v>
      </c>
      <c r="O91" s="169">
        <v>2</v>
      </c>
      <c r="AA91" s="147">
        <v>1</v>
      </c>
      <c r="AB91" s="147">
        <v>7</v>
      </c>
      <c r="AC91" s="147">
        <v>7</v>
      </c>
      <c r="AZ91" s="147">
        <v>2</v>
      </c>
      <c r="BA91" s="147">
        <f t="shared" si="13"/>
        <v>0</v>
      </c>
      <c r="BB91" s="147">
        <f t="shared" si="14"/>
        <v>0</v>
      </c>
      <c r="BC91" s="147">
        <f t="shared" si="15"/>
        <v>0</v>
      </c>
      <c r="BD91" s="147">
        <f t="shared" si="16"/>
        <v>0</v>
      </c>
      <c r="BE91" s="147">
        <f t="shared" si="17"/>
        <v>0</v>
      </c>
      <c r="CZ91" s="147">
        <v>1.39E-3</v>
      </c>
    </row>
    <row r="92" spans="1:104" x14ac:dyDescent="0.2">
      <c r="A92" s="170">
        <v>81</v>
      </c>
      <c r="B92" s="171" t="s">
        <v>221</v>
      </c>
      <c r="C92" s="172" t="s">
        <v>299</v>
      </c>
      <c r="D92" s="173" t="s">
        <v>102</v>
      </c>
      <c r="E92" s="174">
        <v>11</v>
      </c>
      <c r="F92" s="174">
        <v>0</v>
      </c>
      <c r="G92" s="175">
        <f t="shared" si="12"/>
        <v>0</v>
      </c>
      <c r="O92" s="169">
        <v>2</v>
      </c>
      <c r="AA92" s="147">
        <v>1</v>
      </c>
      <c r="AB92" s="147">
        <v>7</v>
      </c>
      <c r="AC92" s="147">
        <v>7</v>
      </c>
      <c r="AZ92" s="147">
        <v>2</v>
      </c>
      <c r="BA92" s="147">
        <f t="shared" si="13"/>
        <v>0</v>
      </c>
      <c r="BB92" s="147">
        <f t="shared" si="14"/>
        <v>0</v>
      </c>
      <c r="BC92" s="147">
        <f t="shared" si="15"/>
        <v>0</v>
      </c>
      <c r="BD92" s="147">
        <f t="shared" si="16"/>
        <v>0</v>
      </c>
      <c r="BE92" s="147">
        <f t="shared" si="17"/>
        <v>0</v>
      </c>
      <c r="CZ92" s="147">
        <v>4.8000000000000001E-4</v>
      </c>
    </row>
    <row r="93" spans="1:104" x14ac:dyDescent="0.2">
      <c r="A93" s="170">
        <v>82</v>
      </c>
      <c r="B93" s="171" t="s">
        <v>222</v>
      </c>
      <c r="C93" s="172" t="s">
        <v>300</v>
      </c>
      <c r="D93" s="173" t="s">
        <v>102</v>
      </c>
      <c r="E93" s="174">
        <v>1</v>
      </c>
      <c r="F93" s="174">
        <v>0</v>
      </c>
      <c r="G93" s="175">
        <f t="shared" si="12"/>
        <v>0</v>
      </c>
      <c r="O93" s="169">
        <v>2</v>
      </c>
      <c r="AA93" s="147">
        <v>1</v>
      </c>
      <c r="AB93" s="147">
        <v>7</v>
      </c>
      <c r="AC93" s="147">
        <v>7</v>
      </c>
      <c r="AZ93" s="147">
        <v>2</v>
      </c>
      <c r="BA93" s="147">
        <f t="shared" si="13"/>
        <v>0</v>
      </c>
      <c r="BB93" s="147">
        <f t="shared" si="14"/>
        <v>0</v>
      </c>
      <c r="BC93" s="147">
        <f t="shared" si="15"/>
        <v>0</v>
      </c>
      <c r="BD93" s="147">
        <f t="shared" si="16"/>
        <v>0</v>
      </c>
      <c r="BE93" s="147">
        <f t="shared" si="17"/>
        <v>0</v>
      </c>
      <c r="CZ93" s="147">
        <v>0</v>
      </c>
    </row>
    <row r="94" spans="1:104" x14ac:dyDescent="0.2">
      <c r="A94" s="170">
        <v>83</v>
      </c>
      <c r="B94" s="171" t="s">
        <v>223</v>
      </c>
      <c r="C94" s="172" t="s">
        <v>224</v>
      </c>
      <c r="D94" s="173" t="s">
        <v>102</v>
      </c>
      <c r="E94" s="174">
        <v>12</v>
      </c>
      <c r="F94" s="174">
        <v>0</v>
      </c>
      <c r="G94" s="175">
        <f t="shared" si="12"/>
        <v>0</v>
      </c>
      <c r="O94" s="169">
        <v>2</v>
      </c>
      <c r="AA94" s="147">
        <v>1</v>
      </c>
      <c r="AB94" s="147">
        <v>7</v>
      </c>
      <c r="AC94" s="147">
        <v>7</v>
      </c>
      <c r="AZ94" s="147">
        <v>2</v>
      </c>
      <c r="BA94" s="147">
        <f t="shared" si="13"/>
        <v>0</v>
      </c>
      <c r="BB94" s="147">
        <f t="shared" si="14"/>
        <v>0</v>
      </c>
      <c r="BC94" s="147">
        <f t="shared" si="15"/>
        <v>0</v>
      </c>
      <c r="BD94" s="147">
        <f t="shared" si="16"/>
        <v>0</v>
      </c>
      <c r="BE94" s="147">
        <f t="shared" si="17"/>
        <v>0</v>
      </c>
      <c r="CZ94" s="147">
        <v>1.9000000000000001E-4</v>
      </c>
    </row>
    <row r="95" spans="1:104" x14ac:dyDescent="0.2">
      <c r="A95" s="170">
        <v>84</v>
      </c>
      <c r="B95" s="171" t="s">
        <v>225</v>
      </c>
      <c r="C95" s="172" t="s">
        <v>301</v>
      </c>
      <c r="D95" s="173" t="s">
        <v>102</v>
      </c>
      <c r="E95" s="174">
        <v>1</v>
      </c>
      <c r="F95" s="174">
        <v>0</v>
      </c>
      <c r="G95" s="175">
        <f t="shared" si="12"/>
        <v>0</v>
      </c>
      <c r="O95" s="169">
        <v>2</v>
      </c>
      <c r="AA95" s="147">
        <v>1</v>
      </c>
      <c r="AB95" s="147">
        <v>7</v>
      </c>
      <c r="AC95" s="147">
        <v>7</v>
      </c>
      <c r="AZ95" s="147">
        <v>2</v>
      </c>
      <c r="BA95" s="147">
        <f t="shared" si="13"/>
        <v>0</v>
      </c>
      <c r="BB95" s="147">
        <f t="shared" si="14"/>
        <v>0</v>
      </c>
      <c r="BC95" s="147">
        <f t="shared" si="15"/>
        <v>0</v>
      </c>
      <c r="BD95" s="147">
        <f t="shared" si="16"/>
        <v>0</v>
      </c>
      <c r="BE95" s="147">
        <f t="shared" si="17"/>
        <v>0</v>
      </c>
      <c r="CZ95" s="147">
        <v>1.719E-2</v>
      </c>
    </row>
    <row r="96" spans="1:104" x14ac:dyDescent="0.2">
      <c r="A96" s="170">
        <v>85</v>
      </c>
      <c r="B96" s="171" t="s">
        <v>226</v>
      </c>
      <c r="C96" s="172" t="s">
        <v>227</v>
      </c>
      <c r="D96" s="173" t="s">
        <v>102</v>
      </c>
      <c r="E96" s="174">
        <v>1</v>
      </c>
      <c r="F96" s="174">
        <v>0</v>
      </c>
      <c r="G96" s="175">
        <f t="shared" si="12"/>
        <v>0</v>
      </c>
      <c r="O96" s="169">
        <v>2</v>
      </c>
      <c r="AA96" s="147">
        <v>1</v>
      </c>
      <c r="AB96" s="147">
        <v>7</v>
      </c>
      <c r="AC96" s="147">
        <v>7</v>
      </c>
      <c r="AZ96" s="147">
        <v>2</v>
      </c>
      <c r="BA96" s="147">
        <f t="shared" si="13"/>
        <v>0</v>
      </c>
      <c r="BB96" s="147">
        <f t="shared" si="14"/>
        <v>0</v>
      </c>
      <c r="BC96" s="147">
        <f t="shared" si="15"/>
        <v>0</v>
      </c>
      <c r="BD96" s="147">
        <f t="shared" si="16"/>
        <v>0</v>
      </c>
      <c r="BE96" s="147">
        <f t="shared" si="17"/>
        <v>0</v>
      </c>
      <c r="CZ96" s="147">
        <v>1.6199999999999999E-2</v>
      </c>
    </row>
    <row r="97" spans="1:104" x14ac:dyDescent="0.2">
      <c r="A97" s="170">
        <v>86</v>
      </c>
      <c r="B97" s="171" t="s">
        <v>228</v>
      </c>
      <c r="C97" s="172" t="s">
        <v>302</v>
      </c>
      <c r="D97" s="173" t="s">
        <v>102</v>
      </c>
      <c r="E97" s="174">
        <v>1</v>
      </c>
      <c r="F97" s="174">
        <v>0</v>
      </c>
      <c r="G97" s="175">
        <f t="shared" si="12"/>
        <v>0</v>
      </c>
      <c r="O97" s="169">
        <v>2</v>
      </c>
      <c r="AA97" s="147">
        <v>1</v>
      </c>
      <c r="AB97" s="147">
        <v>7</v>
      </c>
      <c r="AC97" s="147">
        <v>7</v>
      </c>
      <c r="AZ97" s="147">
        <v>2</v>
      </c>
      <c r="BA97" s="147">
        <f t="shared" si="13"/>
        <v>0</v>
      </c>
      <c r="BB97" s="147">
        <f t="shared" si="14"/>
        <v>0</v>
      </c>
      <c r="BC97" s="147">
        <f t="shared" si="15"/>
        <v>0</v>
      </c>
      <c r="BD97" s="147">
        <f t="shared" si="16"/>
        <v>0</v>
      </c>
      <c r="BE97" s="147">
        <f t="shared" si="17"/>
        <v>0</v>
      </c>
      <c r="CZ97" s="147">
        <v>3.62E-3</v>
      </c>
    </row>
    <row r="98" spans="1:104" x14ac:dyDescent="0.2">
      <c r="A98" s="170">
        <v>87</v>
      </c>
      <c r="B98" s="171" t="s">
        <v>229</v>
      </c>
      <c r="C98" s="172" t="s">
        <v>303</v>
      </c>
      <c r="D98" s="173" t="s">
        <v>102</v>
      </c>
      <c r="E98" s="174">
        <v>1</v>
      </c>
      <c r="F98" s="174">
        <v>0</v>
      </c>
      <c r="G98" s="175">
        <f t="shared" si="12"/>
        <v>0</v>
      </c>
      <c r="O98" s="169">
        <v>2</v>
      </c>
      <c r="AA98" s="147">
        <v>1</v>
      </c>
      <c r="AB98" s="147">
        <v>7</v>
      </c>
      <c r="AC98" s="147">
        <v>7</v>
      </c>
      <c r="AZ98" s="147">
        <v>2</v>
      </c>
      <c r="BA98" s="147">
        <f t="shared" si="13"/>
        <v>0</v>
      </c>
      <c r="BB98" s="147">
        <f t="shared" si="14"/>
        <v>0</v>
      </c>
      <c r="BC98" s="147">
        <f t="shared" si="15"/>
        <v>0</v>
      </c>
      <c r="BD98" s="147">
        <f t="shared" si="16"/>
        <v>0</v>
      </c>
      <c r="BE98" s="147">
        <f t="shared" si="17"/>
        <v>0</v>
      </c>
      <c r="CZ98" s="147">
        <v>0</v>
      </c>
    </row>
    <row r="99" spans="1:104" x14ac:dyDescent="0.2">
      <c r="A99" s="170">
        <v>88</v>
      </c>
      <c r="B99" s="171" t="s">
        <v>230</v>
      </c>
      <c r="C99" s="172" t="s">
        <v>231</v>
      </c>
      <c r="D99" s="173" t="s">
        <v>102</v>
      </c>
      <c r="E99" s="174">
        <v>1</v>
      </c>
      <c r="F99" s="174">
        <v>0</v>
      </c>
      <c r="G99" s="175">
        <f t="shared" si="12"/>
        <v>0</v>
      </c>
      <c r="O99" s="169">
        <v>2</v>
      </c>
      <c r="AA99" s="147">
        <v>1</v>
      </c>
      <c r="AB99" s="147">
        <v>7</v>
      </c>
      <c r="AC99" s="147">
        <v>7</v>
      </c>
      <c r="AZ99" s="147">
        <v>2</v>
      </c>
      <c r="BA99" s="147">
        <f t="shared" si="13"/>
        <v>0</v>
      </c>
      <c r="BB99" s="147">
        <f t="shared" si="14"/>
        <v>0</v>
      </c>
      <c r="BC99" s="147">
        <f t="shared" si="15"/>
        <v>0</v>
      </c>
      <c r="BD99" s="147">
        <f t="shared" si="16"/>
        <v>0</v>
      </c>
      <c r="BE99" s="147">
        <f t="shared" si="17"/>
        <v>0</v>
      </c>
      <c r="CZ99" s="147">
        <v>7.1000000000000002E-4</v>
      </c>
    </row>
    <row r="100" spans="1:104" x14ac:dyDescent="0.2">
      <c r="A100" s="170">
        <v>89</v>
      </c>
      <c r="B100" s="171" t="s">
        <v>232</v>
      </c>
      <c r="C100" s="172" t="s">
        <v>304</v>
      </c>
      <c r="D100" s="173" t="s">
        <v>102</v>
      </c>
      <c r="E100" s="174">
        <v>7</v>
      </c>
      <c r="F100" s="174">
        <v>0</v>
      </c>
      <c r="G100" s="175">
        <f t="shared" si="12"/>
        <v>0</v>
      </c>
      <c r="O100" s="169">
        <v>2</v>
      </c>
      <c r="AA100" s="147">
        <v>1</v>
      </c>
      <c r="AB100" s="147">
        <v>7</v>
      </c>
      <c r="AC100" s="147">
        <v>7</v>
      </c>
      <c r="AZ100" s="147">
        <v>2</v>
      </c>
      <c r="BA100" s="147">
        <f t="shared" si="13"/>
        <v>0</v>
      </c>
      <c r="BB100" s="147">
        <f t="shared" si="14"/>
        <v>0</v>
      </c>
      <c r="BC100" s="147">
        <f t="shared" si="15"/>
        <v>0</v>
      </c>
      <c r="BD100" s="147">
        <f t="shared" si="16"/>
        <v>0</v>
      </c>
      <c r="BE100" s="147">
        <f t="shared" si="17"/>
        <v>0</v>
      </c>
      <c r="CZ100" s="147">
        <v>1.5169999999999999E-2</v>
      </c>
    </row>
    <row r="101" spans="1:104" x14ac:dyDescent="0.2">
      <c r="A101" s="170">
        <v>90</v>
      </c>
      <c r="B101" s="171" t="s">
        <v>233</v>
      </c>
      <c r="C101" s="172" t="s">
        <v>234</v>
      </c>
      <c r="D101" s="173" t="s">
        <v>102</v>
      </c>
      <c r="E101" s="174">
        <v>7</v>
      </c>
      <c r="F101" s="174">
        <v>0</v>
      </c>
      <c r="G101" s="175">
        <f t="shared" si="12"/>
        <v>0</v>
      </c>
      <c r="O101" s="169">
        <v>2</v>
      </c>
      <c r="AA101" s="147">
        <v>1</v>
      </c>
      <c r="AB101" s="147">
        <v>7</v>
      </c>
      <c r="AC101" s="147">
        <v>7</v>
      </c>
      <c r="AZ101" s="147">
        <v>2</v>
      </c>
      <c r="BA101" s="147">
        <f t="shared" si="13"/>
        <v>0</v>
      </c>
      <c r="BB101" s="147">
        <f t="shared" si="14"/>
        <v>0</v>
      </c>
      <c r="BC101" s="147">
        <f t="shared" si="15"/>
        <v>0</v>
      </c>
      <c r="BD101" s="147">
        <f t="shared" si="16"/>
        <v>0</v>
      </c>
      <c r="BE101" s="147">
        <f t="shared" si="17"/>
        <v>0</v>
      </c>
      <c r="CZ101" s="147">
        <v>1.7000000000000001E-4</v>
      </c>
    </row>
    <row r="102" spans="1:104" ht="22.5" x14ac:dyDescent="0.2">
      <c r="A102" s="170">
        <v>91</v>
      </c>
      <c r="B102" s="171" t="s">
        <v>268</v>
      </c>
      <c r="C102" s="172" t="s">
        <v>317</v>
      </c>
      <c r="D102" s="173" t="s">
        <v>102</v>
      </c>
      <c r="E102" s="174">
        <v>1</v>
      </c>
      <c r="F102" s="174">
        <v>0</v>
      </c>
      <c r="G102" s="175">
        <f t="shared" si="12"/>
        <v>0</v>
      </c>
      <c r="O102" s="169">
        <v>2</v>
      </c>
      <c r="AA102" s="147">
        <v>12</v>
      </c>
      <c r="AB102" s="147">
        <v>0</v>
      </c>
      <c r="AC102" s="147">
        <v>79</v>
      </c>
      <c r="AZ102" s="147">
        <v>2</v>
      </c>
      <c r="BA102" s="147">
        <f t="shared" si="13"/>
        <v>0</v>
      </c>
      <c r="BB102" s="147">
        <f t="shared" si="14"/>
        <v>0</v>
      </c>
      <c r="BC102" s="147">
        <f t="shared" si="15"/>
        <v>0</v>
      </c>
      <c r="BD102" s="147">
        <f t="shared" si="16"/>
        <v>0</v>
      </c>
      <c r="BE102" s="147">
        <f t="shared" si="17"/>
        <v>0</v>
      </c>
      <c r="CZ102" s="147">
        <v>0</v>
      </c>
    </row>
    <row r="103" spans="1:104" x14ac:dyDescent="0.2">
      <c r="A103" s="170">
        <v>92</v>
      </c>
      <c r="B103" s="171" t="s">
        <v>269</v>
      </c>
      <c r="C103" s="172" t="s">
        <v>235</v>
      </c>
      <c r="D103" s="173" t="s">
        <v>102</v>
      </c>
      <c r="E103" s="174">
        <v>1</v>
      </c>
      <c r="F103" s="174">
        <v>0</v>
      </c>
      <c r="G103" s="175">
        <f t="shared" si="12"/>
        <v>0</v>
      </c>
      <c r="O103" s="169">
        <v>2</v>
      </c>
      <c r="AA103" s="147">
        <v>12</v>
      </c>
      <c r="AB103" s="147">
        <v>0</v>
      </c>
      <c r="AC103" s="147">
        <v>103</v>
      </c>
      <c r="AZ103" s="147">
        <v>2</v>
      </c>
      <c r="BA103" s="147">
        <f t="shared" si="13"/>
        <v>0</v>
      </c>
      <c r="BB103" s="147">
        <f t="shared" si="14"/>
        <v>0</v>
      </c>
      <c r="BC103" s="147">
        <f t="shared" si="15"/>
        <v>0</v>
      </c>
      <c r="BD103" s="147">
        <f t="shared" si="16"/>
        <v>0</v>
      </c>
      <c r="BE103" s="147">
        <f t="shared" si="17"/>
        <v>0</v>
      </c>
      <c r="CZ103" s="147">
        <v>0</v>
      </c>
    </row>
    <row r="104" spans="1:104" ht="22.5" x14ac:dyDescent="0.2">
      <c r="A104" s="170">
        <v>93</v>
      </c>
      <c r="B104" s="171" t="s">
        <v>270</v>
      </c>
      <c r="C104" s="172" t="s">
        <v>318</v>
      </c>
      <c r="D104" s="173" t="s">
        <v>102</v>
      </c>
      <c r="E104" s="174">
        <v>1</v>
      </c>
      <c r="F104" s="174">
        <v>0</v>
      </c>
      <c r="G104" s="175">
        <f t="shared" si="12"/>
        <v>0</v>
      </c>
      <c r="O104" s="169">
        <v>2</v>
      </c>
      <c r="AA104" s="147">
        <v>12</v>
      </c>
      <c r="AB104" s="147">
        <v>0</v>
      </c>
      <c r="AC104" s="147">
        <v>80</v>
      </c>
      <c r="AZ104" s="147">
        <v>2</v>
      </c>
      <c r="BA104" s="147">
        <f t="shared" si="13"/>
        <v>0</v>
      </c>
      <c r="BB104" s="147">
        <f t="shared" si="14"/>
        <v>0</v>
      </c>
      <c r="BC104" s="147">
        <f t="shared" si="15"/>
        <v>0</v>
      </c>
      <c r="BD104" s="147">
        <f t="shared" si="16"/>
        <v>0</v>
      </c>
      <c r="BE104" s="147">
        <f t="shared" si="17"/>
        <v>0</v>
      </c>
      <c r="CZ104" s="147">
        <v>0</v>
      </c>
    </row>
    <row r="105" spans="1:104" x14ac:dyDescent="0.2">
      <c r="A105" s="170">
        <v>94</v>
      </c>
      <c r="B105" s="171" t="s">
        <v>271</v>
      </c>
      <c r="C105" s="172" t="s">
        <v>236</v>
      </c>
      <c r="D105" s="173" t="s">
        <v>102</v>
      </c>
      <c r="E105" s="174">
        <v>1</v>
      </c>
      <c r="F105" s="174">
        <v>0</v>
      </c>
      <c r="G105" s="175">
        <f t="shared" si="12"/>
        <v>0</v>
      </c>
      <c r="O105" s="169">
        <v>2</v>
      </c>
      <c r="AA105" s="147">
        <v>12</v>
      </c>
      <c r="AB105" s="147">
        <v>0</v>
      </c>
      <c r="AC105" s="147">
        <v>104</v>
      </c>
      <c r="AZ105" s="147">
        <v>2</v>
      </c>
      <c r="BA105" s="147">
        <f t="shared" si="13"/>
        <v>0</v>
      </c>
      <c r="BB105" s="147">
        <f t="shared" si="14"/>
        <v>0</v>
      </c>
      <c r="BC105" s="147">
        <f t="shared" si="15"/>
        <v>0</v>
      </c>
      <c r="BD105" s="147">
        <f t="shared" si="16"/>
        <v>0</v>
      </c>
      <c r="BE105" s="147">
        <f t="shared" si="17"/>
        <v>0</v>
      </c>
      <c r="CZ105" s="147">
        <v>0</v>
      </c>
    </row>
    <row r="106" spans="1:104" x14ac:dyDescent="0.2">
      <c r="A106" s="170">
        <v>95</v>
      </c>
      <c r="B106" s="171" t="s">
        <v>237</v>
      </c>
      <c r="C106" s="172" t="s">
        <v>305</v>
      </c>
      <c r="D106" s="173" t="s">
        <v>102</v>
      </c>
      <c r="E106" s="174">
        <v>1</v>
      </c>
      <c r="F106" s="174">
        <v>0</v>
      </c>
      <c r="G106" s="175">
        <f t="shared" si="12"/>
        <v>0</v>
      </c>
      <c r="O106" s="169">
        <v>2</v>
      </c>
      <c r="AA106" s="147">
        <v>1</v>
      </c>
      <c r="AB106" s="147">
        <v>7</v>
      </c>
      <c r="AC106" s="147">
        <v>7</v>
      </c>
      <c r="AZ106" s="147">
        <v>2</v>
      </c>
      <c r="BA106" s="147">
        <f t="shared" si="13"/>
        <v>0</v>
      </c>
      <c r="BB106" s="147">
        <f t="shared" si="14"/>
        <v>0</v>
      </c>
      <c r="BC106" s="147">
        <f t="shared" si="15"/>
        <v>0</v>
      </c>
      <c r="BD106" s="147">
        <f t="shared" si="16"/>
        <v>0</v>
      </c>
      <c r="BE106" s="147">
        <f t="shared" si="17"/>
        <v>0</v>
      </c>
      <c r="CZ106" s="147">
        <v>1.4499999999999999E-3</v>
      </c>
    </row>
    <row r="107" spans="1:104" x14ac:dyDescent="0.2">
      <c r="A107" s="170">
        <v>96</v>
      </c>
      <c r="B107" s="171" t="s">
        <v>238</v>
      </c>
      <c r="C107" s="172" t="s">
        <v>239</v>
      </c>
      <c r="D107" s="173" t="s">
        <v>102</v>
      </c>
      <c r="E107" s="174">
        <v>1</v>
      </c>
      <c r="F107" s="174">
        <v>0</v>
      </c>
      <c r="G107" s="175">
        <f t="shared" si="12"/>
        <v>0</v>
      </c>
      <c r="O107" s="169">
        <v>2</v>
      </c>
      <c r="AA107" s="147">
        <v>1</v>
      </c>
      <c r="AB107" s="147">
        <v>7</v>
      </c>
      <c r="AC107" s="147">
        <v>7</v>
      </c>
      <c r="AZ107" s="147">
        <v>2</v>
      </c>
      <c r="BA107" s="147">
        <f t="shared" si="13"/>
        <v>0</v>
      </c>
      <c r="BB107" s="147">
        <f t="shared" si="14"/>
        <v>0</v>
      </c>
      <c r="BC107" s="147">
        <f t="shared" si="15"/>
        <v>0</v>
      </c>
      <c r="BD107" s="147">
        <f t="shared" si="16"/>
        <v>0</v>
      </c>
      <c r="BE107" s="147">
        <f t="shared" si="17"/>
        <v>0</v>
      </c>
      <c r="CZ107" s="147">
        <v>1.2E-4</v>
      </c>
    </row>
    <row r="108" spans="1:104" x14ac:dyDescent="0.2">
      <c r="A108" s="170">
        <v>97</v>
      </c>
      <c r="B108" s="171" t="s">
        <v>240</v>
      </c>
      <c r="C108" s="172" t="s">
        <v>306</v>
      </c>
      <c r="D108" s="173" t="s">
        <v>102</v>
      </c>
      <c r="E108" s="174">
        <v>1</v>
      </c>
      <c r="F108" s="174">
        <v>0</v>
      </c>
      <c r="G108" s="175">
        <f t="shared" si="12"/>
        <v>0</v>
      </c>
      <c r="O108" s="169">
        <v>2</v>
      </c>
      <c r="AA108" s="147">
        <v>1</v>
      </c>
      <c r="AB108" s="147">
        <v>7</v>
      </c>
      <c r="AC108" s="147">
        <v>7</v>
      </c>
      <c r="AZ108" s="147">
        <v>2</v>
      </c>
      <c r="BA108" s="147">
        <f t="shared" si="13"/>
        <v>0</v>
      </c>
      <c r="BB108" s="147">
        <f t="shared" si="14"/>
        <v>0</v>
      </c>
      <c r="BC108" s="147">
        <f t="shared" si="15"/>
        <v>0</v>
      </c>
      <c r="BD108" s="147">
        <f t="shared" si="16"/>
        <v>0</v>
      </c>
      <c r="BE108" s="147">
        <f t="shared" si="17"/>
        <v>0</v>
      </c>
      <c r="CZ108" s="147">
        <v>1.1199999999999999E-3</v>
      </c>
    </row>
    <row r="109" spans="1:104" x14ac:dyDescent="0.2">
      <c r="A109" s="170">
        <v>98</v>
      </c>
      <c r="B109" s="171" t="s">
        <v>241</v>
      </c>
      <c r="C109" s="172" t="s">
        <v>307</v>
      </c>
      <c r="D109" s="173" t="s">
        <v>102</v>
      </c>
      <c r="E109" s="174">
        <v>12</v>
      </c>
      <c r="F109" s="174">
        <v>0</v>
      </c>
      <c r="G109" s="175">
        <f t="shared" si="12"/>
        <v>0</v>
      </c>
      <c r="O109" s="169">
        <v>2</v>
      </c>
      <c r="AA109" s="147">
        <v>1</v>
      </c>
      <c r="AB109" s="147">
        <v>7</v>
      </c>
      <c r="AC109" s="147">
        <v>7</v>
      </c>
      <c r="AZ109" s="147">
        <v>2</v>
      </c>
      <c r="BA109" s="147">
        <f t="shared" si="13"/>
        <v>0</v>
      </c>
      <c r="BB109" s="147">
        <f t="shared" si="14"/>
        <v>0</v>
      </c>
      <c r="BC109" s="147">
        <f t="shared" si="15"/>
        <v>0</v>
      </c>
      <c r="BD109" s="147">
        <f t="shared" si="16"/>
        <v>0</v>
      </c>
      <c r="BE109" s="147">
        <f t="shared" si="17"/>
        <v>0</v>
      </c>
      <c r="CZ109" s="147">
        <v>1.1199999999999999E-3</v>
      </c>
    </row>
    <row r="110" spans="1:104" x14ac:dyDescent="0.2">
      <c r="A110" s="170">
        <v>99</v>
      </c>
      <c r="B110" s="171" t="s">
        <v>242</v>
      </c>
      <c r="C110" s="172" t="s">
        <v>243</v>
      </c>
      <c r="D110" s="173" t="s">
        <v>102</v>
      </c>
      <c r="E110" s="174">
        <v>13</v>
      </c>
      <c r="F110" s="174">
        <v>0</v>
      </c>
      <c r="G110" s="175">
        <f t="shared" si="12"/>
        <v>0</v>
      </c>
      <c r="O110" s="169">
        <v>2</v>
      </c>
      <c r="AA110" s="147">
        <v>1</v>
      </c>
      <c r="AB110" s="147">
        <v>7</v>
      </c>
      <c r="AC110" s="147">
        <v>7</v>
      </c>
      <c r="AZ110" s="147">
        <v>2</v>
      </c>
      <c r="BA110" s="147">
        <f t="shared" si="13"/>
        <v>0</v>
      </c>
      <c r="BB110" s="147">
        <f t="shared" si="14"/>
        <v>0</v>
      </c>
      <c r="BC110" s="147">
        <f t="shared" si="15"/>
        <v>0</v>
      </c>
      <c r="BD110" s="147">
        <f t="shared" si="16"/>
        <v>0</v>
      </c>
      <c r="BE110" s="147">
        <f t="shared" si="17"/>
        <v>0</v>
      </c>
      <c r="CZ110" s="147">
        <v>4.0000000000000003E-5</v>
      </c>
    </row>
    <row r="111" spans="1:104" x14ac:dyDescent="0.2">
      <c r="A111" s="170">
        <v>100</v>
      </c>
      <c r="B111" s="171" t="s">
        <v>244</v>
      </c>
      <c r="C111" s="172" t="s">
        <v>308</v>
      </c>
      <c r="D111" s="173" t="s">
        <v>102</v>
      </c>
      <c r="E111" s="174">
        <v>7</v>
      </c>
      <c r="F111" s="174">
        <v>0</v>
      </c>
      <c r="G111" s="175">
        <f t="shared" si="12"/>
        <v>0</v>
      </c>
      <c r="O111" s="169">
        <v>2</v>
      </c>
      <c r="AA111" s="147">
        <v>1</v>
      </c>
      <c r="AB111" s="147">
        <v>7</v>
      </c>
      <c r="AC111" s="147">
        <v>7</v>
      </c>
      <c r="AZ111" s="147">
        <v>2</v>
      </c>
      <c r="BA111" s="147">
        <f t="shared" si="13"/>
        <v>0</v>
      </c>
      <c r="BB111" s="147">
        <f t="shared" si="14"/>
        <v>0</v>
      </c>
      <c r="BC111" s="147">
        <f t="shared" si="15"/>
        <v>0</v>
      </c>
      <c r="BD111" s="147">
        <f t="shared" si="16"/>
        <v>0</v>
      </c>
      <c r="BE111" s="147">
        <f t="shared" si="17"/>
        <v>0</v>
      </c>
      <c r="CZ111" s="147">
        <v>1.9300000000000001E-3</v>
      </c>
    </row>
    <row r="112" spans="1:104" x14ac:dyDescent="0.2">
      <c r="A112" s="170">
        <v>101</v>
      </c>
      <c r="B112" s="171" t="s">
        <v>245</v>
      </c>
      <c r="C112" s="172" t="s">
        <v>246</v>
      </c>
      <c r="D112" s="173" t="s">
        <v>102</v>
      </c>
      <c r="E112" s="174">
        <v>7</v>
      </c>
      <c r="F112" s="174">
        <v>0</v>
      </c>
      <c r="G112" s="175">
        <f t="shared" si="12"/>
        <v>0</v>
      </c>
      <c r="O112" s="169">
        <v>2</v>
      </c>
      <c r="AA112" s="147">
        <v>1</v>
      </c>
      <c r="AB112" s="147">
        <v>7</v>
      </c>
      <c r="AC112" s="147">
        <v>7</v>
      </c>
      <c r="AZ112" s="147">
        <v>2</v>
      </c>
      <c r="BA112" s="147">
        <f t="shared" si="13"/>
        <v>0</v>
      </c>
      <c r="BB112" s="147">
        <f t="shared" si="14"/>
        <v>0</v>
      </c>
      <c r="BC112" s="147">
        <f t="shared" si="15"/>
        <v>0</v>
      </c>
      <c r="BD112" s="147">
        <f t="shared" si="16"/>
        <v>0</v>
      </c>
      <c r="BE112" s="147">
        <f t="shared" si="17"/>
        <v>0</v>
      </c>
      <c r="CZ112" s="147">
        <v>1.2999999999999999E-4</v>
      </c>
    </row>
    <row r="113" spans="1:104" x14ac:dyDescent="0.2">
      <c r="A113" s="170">
        <v>102</v>
      </c>
      <c r="B113" s="171" t="s">
        <v>247</v>
      </c>
      <c r="C113" s="172" t="s">
        <v>309</v>
      </c>
      <c r="D113" s="173" t="s">
        <v>102</v>
      </c>
      <c r="E113" s="174">
        <v>34</v>
      </c>
      <c r="F113" s="174">
        <v>0</v>
      </c>
      <c r="G113" s="175">
        <f t="shared" si="12"/>
        <v>0</v>
      </c>
      <c r="O113" s="169">
        <v>2</v>
      </c>
      <c r="AA113" s="147">
        <v>1</v>
      </c>
      <c r="AB113" s="147">
        <v>7</v>
      </c>
      <c r="AC113" s="147">
        <v>7</v>
      </c>
      <c r="AZ113" s="147">
        <v>2</v>
      </c>
      <c r="BA113" s="147">
        <f t="shared" si="13"/>
        <v>0</v>
      </c>
      <c r="BB113" s="147">
        <f t="shared" si="14"/>
        <v>0</v>
      </c>
      <c r="BC113" s="147">
        <f t="shared" si="15"/>
        <v>0</v>
      </c>
      <c r="BD113" s="147">
        <f t="shared" si="16"/>
        <v>0</v>
      </c>
      <c r="BE113" s="147">
        <f t="shared" si="17"/>
        <v>0</v>
      </c>
      <c r="CZ113" s="147">
        <v>2.9E-4</v>
      </c>
    </row>
    <row r="114" spans="1:104" x14ac:dyDescent="0.2">
      <c r="A114" s="170">
        <v>103</v>
      </c>
      <c r="B114" s="171" t="s">
        <v>248</v>
      </c>
      <c r="C114" s="172" t="s">
        <v>249</v>
      </c>
      <c r="D114" s="173" t="s">
        <v>102</v>
      </c>
      <c r="E114" s="174">
        <v>34</v>
      </c>
      <c r="F114" s="174">
        <v>0</v>
      </c>
      <c r="G114" s="175">
        <f t="shared" si="12"/>
        <v>0</v>
      </c>
      <c r="O114" s="169">
        <v>2</v>
      </c>
      <c r="AA114" s="147">
        <v>1</v>
      </c>
      <c r="AB114" s="147">
        <v>7</v>
      </c>
      <c r="AC114" s="147">
        <v>7</v>
      </c>
      <c r="AZ114" s="147">
        <v>2</v>
      </c>
      <c r="BA114" s="147">
        <f t="shared" si="13"/>
        <v>0</v>
      </c>
      <c r="BB114" s="147">
        <f t="shared" si="14"/>
        <v>0</v>
      </c>
      <c r="BC114" s="147">
        <f t="shared" si="15"/>
        <v>0</v>
      </c>
      <c r="BD114" s="147">
        <f t="shared" si="16"/>
        <v>0</v>
      </c>
      <c r="BE114" s="147">
        <f t="shared" si="17"/>
        <v>0</v>
      </c>
      <c r="CZ114" s="147">
        <v>8.0000000000000007E-5</v>
      </c>
    </row>
    <row r="115" spans="1:104" x14ac:dyDescent="0.2">
      <c r="A115" s="170">
        <v>104</v>
      </c>
      <c r="B115" s="171" t="s">
        <v>272</v>
      </c>
      <c r="C115" s="172" t="s">
        <v>310</v>
      </c>
      <c r="D115" s="173" t="s">
        <v>102</v>
      </c>
      <c r="E115" s="174">
        <v>16</v>
      </c>
      <c r="F115" s="174">
        <v>0</v>
      </c>
      <c r="G115" s="175">
        <f t="shared" si="12"/>
        <v>0</v>
      </c>
      <c r="O115" s="169">
        <v>2</v>
      </c>
      <c r="AA115" s="147">
        <v>12</v>
      </c>
      <c r="AB115" s="147">
        <v>0</v>
      </c>
      <c r="AC115" s="147">
        <v>119</v>
      </c>
      <c r="AZ115" s="147">
        <v>2</v>
      </c>
      <c r="BA115" s="147">
        <f t="shared" si="13"/>
        <v>0</v>
      </c>
      <c r="BB115" s="147">
        <f t="shared" si="14"/>
        <v>0</v>
      </c>
      <c r="BC115" s="147">
        <f t="shared" si="15"/>
        <v>0</v>
      </c>
      <c r="BD115" s="147">
        <f t="shared" si="16"/>
        <v>0</v>
      </c>
      <c r="BE115" s="147">
        <f t="shared" si="17"/>
        <v>0</v>
      </c>
      <c r="CZ115" s="147">
        <v>0</v>
      </c>
    </row>
    <row r="116" spans="1:104" x14ac:dyDescent="0.2">
      <c r="A116" s="170">
        <v>105</v>
      </c>
      <c r="B116" s="171" t="s">
        <v>273</v>
      </c>
      <c r="C116" s="172" t="s">
        <v>311</v>
      </c>
      <c r="D116" s="173" t="s">
        <v>102</v>
      </c>
      <c r="E116" s="174">
        <v>2</v>
      </c>
      <c r="F116" s="174">
        <v>0</v>
      </c>
      <c r="G116" s="175">
        <f t="shared" si="12"/>
        <v>0</v>
      </c>
      <c r="O116" s="169">
        <v>2</v>
      </c>
      <c r="AA116" s="147">
        <v>12</v>
      </c>
      <c r="AB116" s="147">
        <v>0</v>
      </c>
      <c r="AC116" s="147">
        <v>120</v>
      </c>
      <c r="AZ116" s="147">
        <v>2</v>
      </c>
      <c r="BA116" s="147">
        <f t="shared" si="13"/>
        <v>0</v>
      </c>
      <c r="BB116" s="147">
        <f t="shared" si="14"/>
        <v>0</v>
      </c>
      <c r="BC116" s="147">
        <f t="shared" si="15"/>
        <v>0</v>
      </c>
      <c r="BD116" s="147">
        <f t="shared" si="16"/>
        <v>0</v>
      </c>
      <c r="BE116" s="147">
        <f t="shared" si="17"/>
        <v>0</v>
      </c>
      <c r="CZ116" s="147">
        <v>0</v>
      </c>
    </row>
    <row r="117" spans="1:104" x14ac:dyDescent="0.2">
      <c r="A117" s="170">
        <v>106</v>
      </c>
      <c r="B117" s="171" t="s">
        <v>274</v>
      </c>
      <c r="C117" s="172" t="s">
        <v>312</v>
      </c>
      <c r="D117" s="173" t="s">
        <v>102</v>
      </c>
      <c r="E117" s="174">
        <v>11</v>
      </c>
      <c r="F117" s="174">
        <v>0</v>
      </c>
      <c r="G117" s="175">
        <f t="shared" si="12"/>
        <v>0</v>
      </c>
      <c r="O117" s="169">
        <v>2</v>
      </c>
      <c r="AA117" s="147">
        <v>12</v>
      </c>
      <c r="AB117" s="147">
        <v>0</v>
      </c>
      <c r="AC117" s="147">
        <v>121</v>
      </c>
      <c r="AZ117" s="147">
        <v>2</v>
      </c>
      <c r="BA117" s="147">
        <f t="shared" si="13"/>
        <v>0</v>
      </c>
      <c r="BB117" s="147">
        <f t="shared" si="14"/>
        <v>0</v>
      </c>
      <c r="BC117" s="147">
        <f t="shared" si="15"/>
        <v>0</v>
      </c>
      <c r="BD117" s="147">
        <f t="shared" si="16"/>
        <v>0</v>
      </c>
      <c r="BE117" s="147">
        <f t="shared" si="17"/>
        <v>0</v>
      </c>
      <c r="CZ117" s="147">
        <v>0</v>
      </c>
    </row>
    <row r="118" spans="1:104" x14ac:dyDescent="0.2">
      <c r="A118" s="170">
        <v>107</v>
      </c>
      <c r="B118" s="171" t="s">
        <v>275</v>
      </c>
      <c r="C118" s="172" t="s">
        <v>313</v>
      </c>
      <c r="D118" s="173" t="s">
        <v>102</v>
      </c>
      <c r="E118" s="174">
        <v>7</v>
      </c>
      <c r="F118" s="174">
        <v>0</v>
      </c>
      <c r="G118" s="175">
        <f t="shared" si="12"/>
        <v>0</v>
      </c>
      <c r="O118" s="169">
        <v>2</v>
      </c>
      <c r="AA118" s="147">
        <v>12</v>
      </c>
      <c r="AB118" s="147">
        <v>0</v>
      </c>
      <c r="AC118" s="147">
        <v>122</v>
      </c>
      <c r="AZ118" s="147">
        <v>2</v>
      </c>
      <c r="BA118" s="147">
        <f t="shared" si="13"/>
        <v>0</v>
      </c>
      <c r="BB118" s="147">
        <f t="shared" si="14"/>
        <v>0</v>
      </c>
      <c r="BC118" s="147">
        <f t="shared" si="15"/>
        <v>0</v>
      </c>
      <c r="BD118" s="147">
        <f t="shared" si="16"/>
        <v>0</v>
      </c>
      <c r="BE118" s="147">
        <f t="shared" si="17"/>
        <v>0</v>
      </c>
      <c r="CZ118" s="147">
        <v>0</v>
      </c>
    </row>
    <row r="119" spans="1:104" x14ac:dyDescent="0.2">
      <c r="A119" s="170">
        <v>108</v>
      </c>
      <c r="B119" s="171" t="s">
        <v>276</v>
      </c>
      <c r="C119" s="172" t="s">
        <v>314</v>
      </c>
      <c r="D119" s="173" t="s">
        <v>102</v>
      </c>
      <c r="E119" s="174">
        <v>7</v>
      </c>
      <c r="F119" s="174">
        <v>0</v>
      </c>
      <c r="G119" s="175">
        <f t="shared" si="12"/>
        <v>0</v>
      </c>
      <c r="O119" s="169">
        <v>2</v>
      </c>
      <c r="AA119" s="147">
        <v>12</v>
      </c>
      <c r="AB119" s="147">
        <v>0</v>
      </c>
      <c r="AC119" s="147">
        <v>123</v>
      </c>
      <c r="AZ119" s="147">
        <v>2</v>
      </c>
      <c r="BA119" s="147">
        <f t="shared" si="13"/>
        <v>0</v>
      </c>
      <c r="BB119" s="147">
        <f t="shared" si="14"/>
        <v>0</v>
      </c>
      <c r="BC119" s="147">
        <f t="shared" si="15"/>
        <v>0</v>
      </c>
      <c r="BD119" s="147">
        <f t="shared" si="16"/>
        <v>0</v>
      </c>
      <c r="BE119" s="147">
        <f t="shared" si="17"/>
        <v>0</v>
      </c>
      <c r="CZ119" s="147">
        <v>0</v>
      </c>
    </row>
    <row r="120" spans="1:104" x14ac:dyDescent="0.2">
      <c r="A120" s="170">
        <v>109</v>
      </c>
      <c r="B120" s="171" t="s">
        <v>277</v>
      </c>
      <c r="C120" s="172" t="s">
        <v>315</v>
      </c>
      <c r="D120" s="173" t="s">
        <v>102</v>
      </c>
      <c r="E120" s="174">
        <v>7</v>
      </c>
      <c r="F120" s="174">
        <v>0</v>
      </c>
      <c r="G120" s="175">
        <f t="shared" si="12"/>
        <v>0</v>
      </c>
      <c r="O120" s="169">
        <v>2</v>
      </c>
      <c r="AA120" s="147">
        <v>12</v>
      </c>
      <c r="AB120" s="147">
        <v>0</v>
      </c>
      <c r="AC120" s="147">
        <v>124</v>
      </c>
      <c r="AZ120" s="147">
        <v>2</v>
      </c>
      <c r="BA120" s="147">
        <f t="shared" si="13"/>
        <v>0</v>
      </c>
      <c r="BB120" s="147">
        <f t="shared" si="14"/>
        <v>0</v>
      </c>
      <c r="BC120" s="147">
        <f t="shared" si="15"/>
        <v>0</v>
      </c>
      <c r="BD120" s="147">
        <f t="shared" si="16"/>
        <v>0</v>
      </c>
      <c r="BE120" s="147">
        <f t="shared" si="17"/>
        <v>0</v>
      </c>
      <c r="CZ120" s="147">
        <v>0</v>
      </c>
    </row>
    <row r="121" spans="1:104" x14ac:dyDescent="0.2">
      <c r="A121" s="170">
        <v>110</v>
      </c>
      <c r="B121" s="171" t="s">
        <v>278</v>
      </c>
      <c r="C121" s="172" t="s">
        <v>250</v>
      </c>
      <c r="D121" s="173" t="s">
        <v>102</v>
      </c>
      <c r="E121" s="174">
        <v>50</v>
      </c>
      <c r="F121" s="174">
        <v>0</v>
      </c>
      <c r="G121" s="175">
        <f t="shared" si="12"/>
        <v>0</v>
      </c>
      <c r="O121" s="169">
        <v>2</v>
      </c>
      <c r="AA121" s="147">
        <v>12</v>
      </c>
      <c r="AB121" s="147">
        <v>0</v>
      </c>
      <c r="AC121" s="147">
        <v>125</v>
      </c>
      <c r="AZ121" s="147">
        <v>2</v>
      </c>
      <c r="BA121" s="147">
        <f t="shared" si="13"/>
        <v>0</v>
      </c>
      <c r="BB121" s="147">
        <f t="shared" si="14"/>
        <v>0</v>
      </c>
      <c r="BC121" s="147">
        <f t="shared" si="15"/>
        <v>0</v>
      </c>
      <c r="BD121" s="147">
        <f t="shared" si="16"/>
        <v>0</v>
      </c>
      <c r="BE121" s="147">
        <f t="shared" si="17"/>
        <v>0</v>
      </c>
      <c r="CZ121" s="147">
        <v>0</v>
      </c>
    </row>
    <row r="122" spans="1:104" x14ac:dyDescent="0.2">
      <c r="A122" s="176"/>
      <c r="B122" s="177" t="s">
        <v>76</v>
      </c>
      <c r="C122" s="178" t="str">
        <f>CONCATENATE(B76," ",C76)</f>
        <v>725 Zařizovací předměty</v>
      </c>
      <c r="D122" s="176"/>
      <c r="E122" s="179"/>
      <c r="F122" s="179"/>
      <c r="G122" s="180">
        <f>SUM(G76:G121)</f>
        <v>0</v>
      </c>
      <c r="O122" s="169">
        <v>4</v>
      </c>
      <c r="BA122" s="181">
        <f>SUM(BA76:BA121)</f>
        <v>0</v>
      </c>
      <c r="BB122" s="181">
        <f>SUM(BB76:BB121)</f>
        <v>0</v>
      </c>
      <c r="BC122" s="181">
        <f>SUM(BC76:BC121)</f>
        <v>0</v>
      </c>
      <c r="BD122" s="181">
        <f>SUM(BD76:BD121)</f>
        <v>0</v>
      </c>
      <c r="BE122" s="181">
        <f>SUM(BE76:BE121)</f>
        <v>0</v>
      </c>
    </row>
    <row r="123" spans="1:104" x14ac:dyDescent="0.2">
      <c r="E123" s="147"/>
    </row>
    <row r="124" spans="1:104" x14ac:dyDescent="0.2">
      <c r="E124" s="147"/>
    </row>
    <row r="125" spans="1:104" x14ac:dyDescent="0.2">
      <c r="E125" s="147"/>
    </row>
    <row r="126" spans="1:104" x14ac:dyDescent="0.2">
      <c r="E126" s="147"/>
    </row>
    <row r="127" spans="1:104" x14ac:dyDescent="0.2">
      <c r="E127" s="147"/>
    </row>
    <row r="128" spans="1:104" x14ac:dyDescent="0.2">
      <c r="E128" s="147"/>
    </row>
    <row r="129" spans="5:5" x14ac:dyDescent="0.2">
      <c r="E129" s="147"/>
    </row>
    <row r="130" spans="5:5" x14ac:dyDescent="0.2">
      <c r="E130" s="147"/>
    </row>
    <row r="131" spans="5:5" x14ac:dyDescent="0.2">
      <c r="E131" s="147"/>
    </row>
    <row r="132" spans="5:5" x14ac:dyDescent="0.2">
      <c r="E132" s="147"/>
    </row>
    <row r="133" spans="5:5" x14ac:dyDescent="0.2">
      <c r="E133" s="147"/>
    </row>
    <row r="134" spans="5:5" x14ac:dyDescent="0.2">
      <c r="E134" s="147"/>
    </row>
    <row r="135" spans="5:5" x14ac:dyDescent="0.2">
      <c r="E135" s="147"/>
    </row>
    <row r="136" spans="5:5" x14ac:dyDescent="0.2">
      <c r="E136" s="147"/>
    </row>
    <row r="137" spans="5:5" x14ac:dyDescent="0.2">
      <c r="E137" s="147"/>
    </row>
    <row r="138" spans="5:5" x14ac:dyDescent="0.2">
      <c r="E138" s="147"/>
    </row>
    <row r="139" spans="5:5" x14ac:dyDescent="0.2">
      <c r="E139" s="147"/>
    </row>
    <row r="140" spans="5:5" x14ac:dyDescent="0.2">
      <c r="E140" s="147"/>
    </row>
    <row r="141" spans="5:5" x14ac:dyDescent="0.2">
      <c r="E141" s="147"/>
    </row>
    <row r="142" spans="5:5" x14ac:dyDescent="0.2">
      <c r="E142" s="147"/>
    </row>
    <row r="143" spans="5:5" x14ac:dyDescent="0.2">
      <c r="E143" s="147"/>
    </row>
    <row r="144" spans="5:5" x14ac:dyDescent="0.2">
      <c r="E144" s="147"/>
    </row>
    <row r="145" spans="1:7" x14ac:dyDescent="0.2">
      <c r="E145" s="147"/>
    </row>
    <row r="146" spans="1:7" x14ac:dyDescent="0.2">
      <c r="A146" s="182"/>
      <c r="B146" s="182"/>
      <c r="C146" s="182"/>
      <c r="D146" s="182"/>
      <c r="E146" s="182"/>
      <c r="F146" s="182"/>
      <c r="G146" s="182"/>
    </row>
    <row r="147" spans="1:7" x14ac:dyDescent="0.2">
      <c r="A147" s="182"/>
      <c r="B147" s="182"/>
      <c r="C147" s="182"/>
      <c r="D147" s="182"/>
      <c r="E147" s="182"/>
      <c r="F147" s="182"/>
      <c r="G147" s="182"/>
    </row>
    <row r="148" spans="1:7" x14ac:dyDescent="0.2">
      <c r="A148" s="182"/>
      <c r="B148" s="182"/>
      <c r="C148" s="182"/>
      <c r="D148" s="182"/>
      <c r="E148" s="182"/>
      <c r="F148" s="182"/>
      <c r="G148" s="182"/>
    </row>
    <row r="149" spans="1:7" x14ac:dyDescent="0.2">
      <c r="A149" s="182"/>
      <c r="B149" s="182"/>
      <c r="C149" s="182"/>
      <c r="D149" s="182"/>
      <c r="E149" s="182"/>
      <c r="F149" s="182"/>
      <c r="G149" s="182"/>
    </row>
    <row r="150" spans="1:7" x14ac:dyDescent="0.2">
      <c r="E150" s="147"/>
    </row>
    <row r="151" spans="1:7" x14ac:dyDescent="0.2">
      <c r="E151" s="147"/>
    </row>
    <row r="152" spans="1:7" x14ac:dyDescent="0.2">
      <c r="E152" s="147"/>
    </row>
    <row r="153" spans="1:7" x14ac:dyDescent="0.2">
      <c r="E153" s="147"/>
    </row>
    <row r="154" spans="1:7" x14ac:dyDescent="0.2">
      <c r="E154" s="147"/>
    </row>
    <row r="155" spans="1:7" x14ac:dyDescent="0.2">
      <c r="E155" s="147"/>
    </row>
    <row r="156" spans="1:7" x14ac:dyDescent="0.2">
      <c r="E156" s="147"/>
    </row>
    <row r="157" spans="1:7" x14ac:dyDescent="0.2">
      <c r="E157" s="147"/>
    </row>
    <row r="158" spans="1:7" x14ac:dyDescent="0.2">
      <c r="E158" s="147"/>
    </row>
    <row r="159" spans="1:7" x14ac:dyDescent="0.2">
      <c r="E159" s="147"/>
    </row>
    <row r="160" spans="1:7" x14ac:dyDescent="0.2">
      <c r="E160" s="147"/>
    </row>
    <row r="161" spans="5:5" x14ac:dyDescent="0.2">
      <c r="E161" s="147"/>
    </row>
    <row r="162" spans="5:5" x14ac:dyDescent="0.2">
      <c r="E162" s="147"/>
    </row>
    <row r="163" spans="5:5" x14ac:dyDescent="0.2">
      <c r="E163" s="147"/>
    </row>
    <row r="164" spans="5:5" x14ac:dyDescent="0.2">
      <c r="E164" s="147"/>
    </row>
    <row r="165" spans="5:5" x14ac:dyDescent="0.2">
      <c r="E165" s="147"/>
    </row>
    <row r="166" spans="5:5" x14ac:dyDescent="0.2">
      <c r="E166" s="147"/>
    </row>
    <row r="167" spans="5:5" x14ac:dyDescent="0.2">
      <c r="E167" s="147"/>
    </row>
    <row r="168" spans="5:5" x14ac:dyDescent="0.2">
      <c r="E168" s="147"/>
    </row>
    <row r="169" spans="5:5" x14ac:dyDescent="0.2">
      <c r="E169" s="147"/>
    </row>
    <row r="170" spans="5:5" x14ac:dyDescent="0.2">
      <c r="E170" s="147"/>
    </row>
    <row r="171" spans="5:5" x14ac:dyDescent="0.2">
      <c r="E171" s="147"/>
    </row>
    <row r="172" spans="5:5" x14ac:dyDescent="0.2">
      <c r="E172" s="147"/>
    </row>
    <row r="173" spans="5:5" x14ac:dyDescent="0.2">
      <c r="E173" s="147"/>
    </row>
    <row r="174" spans="5:5" x14ac:dyDescent="0.2">
      <c r="E174" s="147"/>
    </row>
    <row r="175" spans="5:5" x14ac:dyDescent="0.2">
      <c r="E175" s="147"/>
    </row>
    <row r="176" spans="5:5" x14ac:dyDescent="0.2">
      <c r="E176" s="147"/>
    </row>
    <row r="177" spans="1:7" x14ac:dyDescent="0.2">
      <c r="E177" s="147"/>
    </row>
    <row r="178" spans="1:7" x14ac:dyDescent="0.2">
      <c r="E178" s="147"/>
    </row>
    <row r="179" spans="1:7" x14ac:dyDescent="0.2">
      <c r="E179" s="147"/>
    </row>
    <row r="180" spans="1:7" x14ac:dyDescent="0.2">
      <c r="E180" s="147"/>
    </row>
    <row r="181" spans="1:7" x14ac:dyDescent="0.2">
      <c r="A181" s="183"/>
      <c r="B181" s="183"/>
    </row>
    <row r="182" spans="1:7" x14ac:dyDescent="0.2">
      <c r="A182" s="182"/>
      <c r="B182" s="182"/>
      <c r="C182" s="184"/>
      <c r="D182" s="184"/>
      <c r="E182" s="185"/>
      <c r="F182" s="184"/>
      <c r="G182" s="186"/>
    </row>
    <row r="183" spans="1:7" x14ac:dyDescent="0.2">
      <c r="A183" s="187"/>
      <c r="B183" s="187"/>
      <c r="C183" s="182"/>
      <c r="D183" s="182"/>
      <c r="E183" s="188"/>
      <c r="F183" s="182"/>
      <c r="G183" s="182"/>
    </row>
    <row r="184" spans="1:7" x14ac:dyDescent="0.2">
      <c r="A184" s="182"/>
      <c r="B184" s="182"/>
      <c r="C184" s="182"/>
      <c r="D184" s="182"/>
      <c r="E184" s="188"/>
      <c r="F184" s="182"/>
      <c r="G184" s="182"/>
    </row>
    <row r="185" spans="1:7" x14ac:dyDescent="0.2">
      <c r="A185" s="182"/>
      <c r="B185" s="182"/>
      <c r="C185" s="182"/>
      <c r="D185" s="182"/>
      <c r="E185" s="188"/>
      <c r="F185" s="182"/>
      <c r="G185" s="182"/>
    </row>
    <row r="186" spans="1:7" x14ac:dyDescent="0.2">
      <c r="A186" s="182"/>
      <c r="B186" s="182"/>
      <c r="C186" s="182"/>
      <c r="D186" s="182"/>
      <c r="E186" s="188"/>
      <c r="F186" s="182"/>
      <c r="G186" s="182"/>
    </row>
    <row r="187" spans="1:7" x14ac:dyDescent="0.2">
      <c r="A187" s="182"/>
      <c r="B187" s="182"/>
      <c r="C187" s="182"/>
      <c r="D187" s="182"/>
      <c r="E187" s="188"/>
      <c r="F187" s="182"/>
      <c r="G187" s="182"/>
    </row>
    <row r="188" spans="1:7" x14ac:dyDescent="0.2">
      <c r="A188" s="182"/>
      <c r="B188" s="182"/>
      <c r="C188" s="182"/>
      <c r="D188" s="182"/>
      <c r="E188" s="188"/>
      <c r="F188" s="182"/>
      <c r="G188" s="182"/>
    </row>
    <row r="189" spans="1:7" x14ac:dyDescent="0.2">
      <c r="A189" s="182"/>
      <c r="B189" s="182"/>
      <c r="C189" s="182"/>
      <c r="D189" s="182"/>
      <c r="E189" s="188"/>
      <c r="F189" s="182"/>
      <c r="G189" s="182"/>
    </row>
    <row r="190" spans="1:7" x14ac:dyDescent="0.2">
      <c r="A190" s="182"/>
      <c r="B190" s="182"/>
      <c r="C190" s="182"/>
      <c r="D190" s="182"/>
      <c r="E190" s="188"/>
      <c r="F190" s="182"/>
      <c r="G190" s="182"/>
    </row>
    <row r="191" spans="1:7" x14ac:dyDescent="0.2">
      <c r="A191" s="182"/>
      <c r="B191" s="182"/>
      <c r="C191" s="182"/>
      <c r="D191" s="182"/>
      <c r="E191" s="188"/>
      <c r="F191" s="182"/>
      <c r="G191" s="182"/>
    </row>
    <row r="192" spans="1:7" x14ac:dyDescent="0.2">
      <c r="A192" s="182"/>
      <c r="B192" s="182"/>
      <c r="C192" s="182"/>
      <c r="D192" s="182"/>
      <c r="E192" s="188"/>
      <c r="F192" s="182"/>
      <c r="G192" s="182"/>
    </row>
    <row r="193" spans="1:7" x14ac:dyDescent="0.2">
      <c r="A193" s="182"/>
      <c r="B193" s="182"/>
      <c r="C193" s="182"/>
      <c r="D193" s="182"/>
      <c r="E193" s="188"/>
      <c r="F193" s="182"/>
      <c r="G193" s="182"/>
    </row>
    <row r="194" spans="1:7" x14ac:dyDescent="0.2">
      <c r="A194" s="182"/>
      <c r="B194" s="182"/>
      <c r="C194" s="182"/>
      <c r="D194" s="182"/>
      <c r="E194" s="188"/>
      <c r="F194" s="182"/>
      <c r="G194" s="182"/>
    </row>
    <row r="195" spans="1:7" x14ac:dyDescent="0.2">
      <c r="A195" s="182"/>
      <c r="B195" s="182"/>
      <c r="C195" s="182"/>
      <c r="D195" s="182"/>
      <c r="E195" s="188"/>
      <c r="F195" s="182"/>
      <c r="G195" s="18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Zdeněk Přibyl</cp:lastModifiedBy>
  <dcterms:created xsi:type="dcterms:W3CDTF">2017-02-27T10:22:05Z</dcterms:created>
  <dcterms:modified xsi:type="dcterms:W3CDTF">2018-03-12T07:55:06Z</dcterms:modified>
</cp:coreProperties>
</file>